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10" tabRatio="585" firstSheet="2" activeTab="0"/>
  </bookViews>
  <sheets>
    <sheet name="POLO TERESINA " sheetId="1" r:id="rId1"/>
    <sheet name="POLO PARNAÍBA" sheetId="2" r:id="rId2"/>
    <sheet name="POLO PICOS" sheetId="3" r:id="rId3"/>
    <sheet name="POLO URUÇUÍ" sheetId="4" r:id="rId4"/>
    <sheet name="POLO TERESINA 2ª GRAU" sheetId="5" r:id="rId5"/>
    <sheet name="POLO EJUD" sheetId="6" r:id="rId6"/>
  </sheets>
  <externalReferences>
    <externalReference r:id="rId9"/>
  </externalReferences>
  <definedNames>
    <definedName name="_xlnm.Print_Area" localSheetId="1">'POLO PARNAÍBA'!$A$1:$F$25</definedName>
    <definedName name="_xlnm.Print_Area" localSheetId="2">'POLO PICOS'!$A$1:$F$60</definedName>
    <definedName name="_xlnm.Print_Area" localSheetId="0">'POLO TERESINA '!$A$1:$F$53</definedName>
    <definedName name="_xlnm.Print_Area" localSheetId="3">'POLO URUÇUÍ'!$A$1:$F$27</definedName>
    <definedName name="Excel_BuiltIn_Print_Area" localSheetId="1">'POLO URUÇUÍ'!$A$1:$D$27</definedName>
    <definedName name="Excel_BuiltIn_Print_Area" localSheetId="0">'POLO PARNAÍBA'!$A$1:$D$22</definedName>
    <definedName name="Excel_BuiltIn_Print_Area" localSheetId="3">#REF!</definedName>
    <definedName name="Excel_BuiltIn_Print_Area_11_1">#REF!</definedName>
    <definedName name="Excel_BuiltIn_Print_Area_11_1_1">#REF!</definedName>
    <definedName name="Excel_BuiltIn_Print_Area_12_1_1">#REF!</definedName>
    <definedName name="Excel_BuiltIn_Print_Area_7_1_1_1" localSheetId="1">'POLO URUÇUÍ'!$B$1:$D$27</definedName>
    <definedName name="Excel_BuiltIn_Print_Area_7_1_1_1" localSheetId="3">#REF!</definedName>
    <definedName name="Excel_BuiltIn_Print_Area_7_1_1_1">'POLO TERESINA '!$B$1:$D$53</definedName>
    <definedName name="Excel_BuiltIn_Print_Area_7_1_1_1_1" localSheetId="1">'POLO URUÇUÍ'!$B$4:$D$27</definedName>
    <definedName name="Excel_BuiltIn_Print_Area_7_1_1_1_1" localSheetId="3">#REF!</definedName>
    <definedName name="Excel_BuiltIn_Print_Area_7_1_1_1_1">'POLO TERESINA '!$B$4:$D$53</definedName>
    <definedName name="Excel_BuiltIn_Print_Area_9_1" localSheetId="1">'POLO URUÇUÍ'!$B$1:$D$27</definedName>
    <definedName name="Excel_BuiltIn_Print_Area_9_1" localSheetId="3">#REF!</definedName>
    <definedName name="Excel_BuiltIn_Print_Area_9_1">'POLO TERESINA '!$B$1:$D$53</definedName>
    <definedName name="Excel_BuiltIn_Print_Titles" localSheetId="1">'POLO URUÇUÍ'!$A$1:$IP$6</definedName>
    <definedName name="Excel_BuiltIn_Print_Titles" localSheetId="2">'POLO PICOS'!$A$1:$IP$12</definedName>
    <definedName name="Excel_BuiltIn_Print_Titles" localSheetId="0">'POLO PARNAÍBA'!$A$1:$IO$7</definedName>
    <definedName name="Excel_BuiltIn_Print_Titles" localSheetId="3">#REF!</definedName>
    <definedName name="Excel_BuiltIn_Print_Titles_1_1" localSheetId="1">'POLO URUÇUÍ'!$B$1:$B$6</definedName>
    <definedName name="Excel_BuiltIn_Print_Titles_1_1" localSheetId="3">#REF!</definedName>
    <definedName name="Excel_BuiltIn_Print_Titles_1_1">'POLO TERESINA '!$B$1:$B$6</definedName>
    <definedName name="Excel_BuiltIn_Print_Titles_5_1">#REF!</definedName>
    <definedName name="Excel_BuiltIn_Print_Titles_7_1" localSheetId="1">'POLO URUÇUÍ'!$B$4:$B$6</definedName>
    <definedName name="Excel_BuiltIn_Print_Titles_7_1" localSheetId="3">#REF!</definedName>
    <definedName name="Excel_BuiltIn_Print_Titles_7_1">'POLO TERESINA '!$B$4:$B$6</definedName>
    <definedName name="_xlnm.Print_Titles" localSheetId="1">'POLO PARNAÍBA'!$1:$7</definedName>
    <definedName name="_xlnm.Print_Titles" localSheetId="2">'POLO PICOS'!$1:$12</definedName>
    <definedName name="_xlnm.Print_Titles" localSheetId="0">'POLO TERESINA '!$1:$6</definedName>
    <definedName name="_xlnm.Print_Titles" localSheetId="3">'POLO URUÇUÍ'!$1:$6</definedName>
  </definedNames>
  <calcPr fullCalcOnLoad="1"/>
</workbook>
</file>

<file path=xl/sharedStrings.xml><?xml version="1.0" encoding="utf-8"?>
<sst xmlns="http://schemas.openxmlformats.org/spreadsheetml/2006/main" count="268" uniqueCount="181">
  <si>
    <t>COMARCA</t>
  </si>
  <si>
    <t>EDIFICAÇÕES</t>
  </si>
  <si>
    <t>AREA INTERNA (M²)</t>
  </si>
  <si>
    <t>AREA EXTERNA (M²)</t>
  </si>
  <si>
    <t>VALOR TOTAL EM R$</t>
  </si>
  <si>
    <t xml:space="preserve">CAMPO MAIOR </t>
  </si>
  <si>
    <t>JUIZADO DE CAMPO MAIOR</t>
  </si>
  <si>
    <t>ALTO LONGÁ</t>
  </si>
  <si>
    <t>FÓRUM DE ALTO LONGÁ</t>
  </si>
  <si>
    <t xml:space="preserve">ALTOS </t>
  </si>
  <si>
    <t>FÓRUM DE ALTOS</t>
  </si>
  <si>
    <t>JECC DE ALTOS</t>
  </si>
  <si>
    <t>BENEDITINOS</t>
  </si>
  <si>
    <t>FÓRUM DE BENEDITINOS</t>
  </si>
  <si>
    <t>CAPITÃO DE CAMPOS</t>
  </si>
  <si>
    <t>FORUM-VARA ÚNICA</t>
  </si>
  <si>
    <t>CASTELO DO PIAUÍ</t>
  </si>
  <si>
    <t>FÓRUM DE CASTELO DO PIAUÍ</t>
  </si>
  <si>
    <t>SÃO MIGUEL DO TAPUIO</t>
  </si>
  <si>
    <t>FÓRUM DE SÃO MIGUEL DO TAPUIO</t>
  </si>
  <si>
    <t>JOSÉ DE FREITAS</t>
  </si>
  <si>
    <t>FÓRUM DE JOSÉ DE FREITAS</t>
  </si>
  <si>
    <t>JUIZADO DE JOSÉ DE FREITAS</t>
  </si>
  <si>
    <t>BARRAS</t>
  </si>
  <si>
    <t>FÓRUM DE BARRAS</t>
  </si>
  <si>
    <t>JECC DE BARRAS</t>
  </si>
  <si>
    <t>MIGUEL ALVES</t>
  </si>
  <si>
    <t>FÓRUM DE MIGUEL ALVES</t>
  </si>
  <si>
    <t>NOSSA SENHORA DOS REMÉDIOS</t>
  </si>
  <si>
    <t>PORTO</t>
  </si>
  <si>
    <t>FÓRUM DE PORTO</t>
  </si>
  <si>
    <t>BARRO DURO</t>
  </si>
  <si>
    <t>DEMERVAL LOBÃO</t>
  </si>
  <si>
    <t>FÓRUM DE DEMERVAL LOBÃO</t>
  </si>
  <si>
    <t>ELESBÃO VELOSO</t>
  </si>
  <si>
    <t>FÓRUM DE ELESBÃO VELOSO</t>
  </si>
  <si>
    <t>MONSENHOR GIL</t>
  </si>
  <si>
    <t>PALMEIRAIS</t>
  </si>
  <si>
    <t>FÓRUM DE PALMEIRAIS</t>
  </si>
  <si>
    <t>SÃO FÉLIX DO PIAUÍ</t>
  </si>
  <si>
    <t>SÃO GONÇALO DO PIAUÍ</t>
  </si>
  <si>
    <t>SÃO PEDRO DO PIAUÍ</t>
  </si>
  <si>
    <t>FÓRUM DE SÃO PEDRO DO PIAUÍ</t>
  </si>
  <si>
    <t>UNIÃO</t>
  </si>
  <si>
    <t>ANGICAL DO PIAUÍ</t>
  </si>
  <si>
    <t>ÁGUA BRANCA</t>
  </si>
  <si>
    <t>FÓRUM DE ÁGUA BRANCA</t>
  </si>
  <si>
    <t>TERESINA</t>
  </si>
  <si>
    <t>JECC ZONA CENTRO I</t>
  </si>
  <si>
    <t>JUIZADO DA INF. E JUVENTUDE – 2ª VARA</t>
  </si>
  <si>
    <t>JECC ZONA SUL (BELA VISTA/ANGELIM)</t>
  </si>
  <si>
    <t>JECC ZONA LESTE (HORTO)</t>
  </si>
  <si>
    <t>JECC ZONA NORTE I ( BUENOS AIRES)</t>
  </si>
  <si>
    <t>JECC ZONA NORTE II ( S. M. DA CODIPI)</t>
  </si>
  <si>
    <t>JECC ZONA SUDESTE (REDONDA)</t>
  </si>
  <si>
    <t>ALMOXARIFADO GERAL</t>
  </si>
  <si>
    <t>DEPÓSITO JUDICIAL</t>
  </si>
  <si>
    <t>ARQUIVO GERAL DA CORREGEDORIA</t>
  </si>
  <si>
    <t>FORUM FEITOS DA FAZENDA</t>
  </si>
  <si>
    <t>FÓRUM CÍVEL E CRIMINAL DE TERESINA</t>
  </si>
  <si>
    <t>9ª VARA CRIMINAL</t>
  </si>
  <si>
    <t>CENAJUS – NAPP</t>
  </si>
  <si>
    <t>TOTAIS</t>
  </si>
  <si>
    <t>PIRIPIRI</t>
  </si>
  <si>
    <t>FORUM DE PIRIPIRI/JUIZADO DE PIRIPIRI</t>
  </si>
  <si>
    <t>BATALHA</t>
  </si>
  <si>
    <t>FÓRUM DE BATALHA</t>
  </si>
  <si>
    <t>JECC DE BATALHA</t>
  </si>
  <si>
    <t>ESPERANTINA</t>
  </si>
  <si>
    <t>FÓRUM DE ESPERANTINA</t>
  </si>
  <si>
    <t>LUZILÂNDIA</t>
  </si>
  <si>
    <t>FÓRUM DE LUZILÂNDIA</t>
  </si>
  <si>
    <t>MATIAS OLÍMPIO</t>
  </si>
  <si>
    <t>PEDRO II</t>
  </si>
  <si>
    <t>PIRACURUCA</t>
  </si>
  <si>
    <t>FÓRUM DE PIRACURUCA</t>
  </si>
  <si>
    <t>JECC DE PIRACURUCA</t>
  </si>
  <si>
    <t>BURITI DOS LOPES</t>
  </si>
  <si>
    <t>FÓRUM DE BURITI DOS LOPES</t>
  </si>
  <si>
    <t>COCAL</t>
  </si>
  <si>
    <t>FÓRUM DE COCAL</t>
  </si>
  <si>
    <t>JOAQUIM PIRES</t>
  </si>
  <si>
    <t>LUIS CORREIA</t>
  </si>
  <si>
    <t>FÓRUM DE LUIS CORREIA</t>
  </si>
  <si>
    <t>PARNAÍBA</t>
  </si>
  <si>
    <t>FÓRUM DE PARNAÍBA</t>
  </si>
  <si>
    <t>FLORIANO</t>
  </si>
  <si>
    <t>FÓRUM DE FLORIANO</t>
  </si>
  <si>
    <t>JUIZADO DE FLORIANO</t>
  </si>
  <si>
    <t>ARRAIAL</t>
  </si>
  <si>
    <t>AMARANTE</t>
  </si>
  <si>
    <t>FRANCINÓPOLIS</t>
  </si>
  <si>
    <t>GUADALUPE</t>
  </si>
  <si>
    <t>ITAUEIRA</t>
  </si>
  <si>
    <t>JERUMENHA</t>
  </si>
  <si>
    <t>LANDRI SALES</t>
  </si>
  <si>
    <t>NAZARÉ DO PIAUÍ</t>
  </si>
  <si>
    <t>REGENERAÇÃO</t>
  </si>
  <si>
    <t xml:space="preserve">PICOS </t>
  </si>
  <si>
    <t>BOCAÍNA</t>
  </si>
  <si>
    <t>FRANCISCO SANTOS</t>
  </si>
  <si>
    <t>FRONTEIRAS</t>
  </si>
  <si>
    <t>ISAÍAS COELHO</t>
  </si>
  <si>
    <t>ITAINÓPOLIS</t>
  </si>
  <si>
    <t>JAICÓS</t>
  </si>
  <si>
    <t>MARCOLÂNDIA</t>
  </si>
  <si>
    <t>PADRE MARCUS</t>
  </si>
  <si>
    <t>PAULISTANA</t>
  </si>
  <si>
    <t>FÓRUM DE PAULISTANA</t>
  </si>
  <si>
    <t>JUIZADO DE PAULISTANA</t>
  </si>
  <si>
    <t>PIO IX</t>
  </si>
  <si>
    <t>SIMÕES</t>
  </si>
  <si>
    <t>OEIRAS</t>
  </si>
  <si>
    <t>FÓRUM /JUIZADO DE OEIRAS</t>
  </si>
  <si>
    <t>AROAZES</t>
  </si>
  <si>
    <t>CAMPINAS DO PIAUÍ</t>
  </si>
  <si>
    <t>CONCEIÇÃO DO CANINDÉ</t>
  </si>
  <si>
    <t>INHUMA</t>
  </si>
  <si>
    <t>IPIRANGA DO PIAUÍ</t>
  </si>
  <si>
    <t>PAES LANDIM</t>
  </si>
  <si>
    <t>PIMENTEIRAS</t>
  </si>
  <si>
    <t>SANTA CRUZ DO PIAUÍ</t>
  </si>
  <si>
    <t>SIMPLÍCIO MENDES</t>
  </si>
  <si>
    <t>SOCORRO DO PIAUÍ</t>
  </si>
  <si>
    <t xml:space="preserve">VALENÇA DO PIAUÍ </t>
  </si>
  <si>
    <t>FÓRUM DE VALENÇA</t>
  </si>
  <si>
    <t>VÁRZEA GRANDE</t>
  </si>
  <si>
    <t>SÃO RAIMUNDO NONATO</t>
  </si>
  <si>
    <t>FÓRUM DE SÃO RAIMUNDO NONATO</t>
  </si>
  <si>
    <t>JUIZADO DE SÃO RAIMUNDO NONATO</t>
  </si>
  <si>
    <t>ANÍSIO DE ABREU</t>
  </si>
  <si>
    <t>CANTO DO BURITI</t>
  </si>
  <si>
    <t>CARACOL</t>
  </si>
  <si>
    <t>SÃO JOÃO DO PIAUÍ</t>
  </si>
  <si>
    <t>FÓRUM DE SÃO JOÃO DO PIAUÍ</t>
  </si>
  <si>
    <t>JUIZADO DE SÃO JOÃO DO PIAUÍ</t>
  </si>
  <si>
    <t>URUÇUÍ</t>
  </si>
  <si>
    <t>FÓRUM DE URUÇUÍ</t>
  </si>
  <si>
    <t>ANTONIO ALMEIDA</t>
  </si>
  <si>
    <t>BERTOLÍNIA</t>
  </si>
  <si>
    <t>ELISEU MARTINS</t>
  </si>
  <si>
    <t>MANOEL EMÍDIO</t>
  </si>
  <si>
    <t>MARCOS PARENTE</t>
  </si>
  <si>
    <t>RIBEIRO GONÇALVES</t>
  </si>
  <si>
    <t>BOM JESUS</t>
  </si>
  <si>
    <t>AVELINO LOPES</t>
  </si>
  <si>
    <t>FÓRUM DE AVELINO LOPES</t>
  </si>
  <si>
    <t>CRISTINO CASTRO</t>
  </si>
  <si>
    <t>FÓRUM DE CRISTINO CASTRO</t>
  </si>
  <si>
    <t>CURIMATÁ</t>
  </si>
  <si>
    <t>PARNAGUÁ</t>
  </si>
  <si>
    <t>REDENÇÃO DO GURGUEIA</t>
  </si>
  <si>
    <t>CORRENTE</t>
  </si>
  <si>
    <t>FÓRUM DE CORRENTE/JECC DE CORRENTE</t>
  </si>
  <si>
    <t>CRISTALÂNDIA DO PIAUÍ</t>
  </si>
  <si>
    <t>GILBUÉS</t>
  </si>
  <si>
    <t>FÓRUM DE GILBUÉS</t>
  </si>
  <si>
    <t>MONTE ALEGRE DO PIAUÍ</t>
  </si>
  <si>
    <t>SANTA FILOMENA</t>
  </si>
  <si>
    <t>ANTIGO FÓRUM DE PARNAÍBA</t>
  </si>
  <si>
    <t>NOVO CEJUSC PICOS</t>
  </si>
  <si>
    <t>NOVO FÓRUM/JUIZADO DE BOM JESUS</t>
  </si>
  <si>
    <t>NOVO FÓRUM DE PEDRO II</t>
  </si>
  <si>
    <t>JECC ZONA CENTRO II</t>
  </si>
  <si>
    <t xml:space="preserve">FORUM DE UNIÃO </t>
  </si>
  <si>
    <t>JECC DE UNIÃO</t>
  </si>
  <si>
    <t>02 ÔNIBUS JUSTIÇA ITINERANTE</t>
  </si>
  <si>
    <t>NOVO FÓRUM DE PICOS</t>
  </si>
  <si>
    <t>NOVO FÓRUM DE CAMPO MAIOR</t>
  </si>
  <si>
    <t>VALOR MÉDIO PROPOSTO PELA EMPRESA EM R$/M²</t>
  </si>
  <si>
    <t xml:space="preserve">TRIBUNAL DE JUSTIÇA DO ESTADO DO PIAUÍ </t>
  </si>
  <si>
    <t>ÁREA
INTERNA(M²)</t>
  </si>
  <si>
    <t>ÁREA EXTERNA(M²)</t>
  </si>
  <si>
    <t>TRIBUNAL DE JUSTIÇA – SEDE E ANEXO (2º GRAU)</t>
  </si>
  <si>
    <t>POLO URUÇUÍ</t>
  </si>
  <si>
    <t>POLO PICOS</t>
  </si>
  <si>
    <t>POLO PARNAÍBA</t>
  </si>
  <si>
    <t>POLO TERESINA</t>
  </si>
  <si>
    <t>POLO TERESINA 2ª GRAU</t>
  </si>
  <si>
    <t>POLO EJUD</t>
  </si>
  <si>
    <t>EJUD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</si>
</sst>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#,##0.000"/>
    <numFmt numFmtId="166" formatCode="#,##0.0000"/>
    <numFmt numFmtId="167" formatCode="#,##0.00000"/>
    <numFmt numFmtId="168" formatCode="#,##0.000000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&quot;R$&quot;\ #,##0.00"/>
    <numFmt numFmtId="174" formatCode="0.0"/>
    <numFmt numFmtId="175" formatCode="0.000"/>
  </numFmts>
  <fonts count="44"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4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" fontId="4" fillId="0" borderId="0" xfId="0" applyNumberFormat="1" applyFont="1" applyAlignment="1">
      <alignment vertical="center"/>
    </xf>
    <xf numFmtId="168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175" fontId="8" fillId="0" borderId="19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54.0.55\Engenharia\Arquitetura\PROJETOS%20TJPI\rela&#231;&#227;o%20areas\FINAL-%20PLANILHA%20DE%20CUSTOS%20MENSAIS%20ESTIMADOS%20TOTAL-%20LIMPEZA-%20BAPTIS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01"/>
      <sheetName val="Anexo 02_1"/>
      <sheetName val="Anexo 02_2"/>
      <sheetName val="Anexo 02_3"/>
      <sheetName val="Anexo 03"/>
      <sheetName val="Anexo 04"/>
      <sheetName val="Anexo 05"/>
      <sheetName val="Anexo 06 e 07"/>
      <sheetName val="Anexo 11_1_Emp"/>
      <sheetName val="Anexo 11_2_Emp"/>
      <sheetName val="Anexo 11_3_Emp"/>
      <sheetName val="Anexo 12_Emp1"/>
      <sheetName val="Anexo 13_Emp"/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61"/>
  <sheetViews>
    <sheetView tabSelected="1" view="pageBreakPreview" zoomScale="75" zoomScaleSheetLayoutView="75" zoomScalePageLayoutView="0" workbookViewId="0" topLeftCell="A1">
      <pane ySplit="6" topLeftCell="A17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6.00390625" style="21" customWidth="1"/>
    <col min="2" max="2" width="46.28125" style="21" customWidth="1"/>
    <col min="3" max="3" width="15.7109375" style="21" customWidth="1"/>
    <col min="4" max="4" width="17.00390625" style="21" customWidth="1"/>
    <col min="5" max="5" width="20.28125" style="21" customWidth="1"/>
    <col min="6" max="6" width="14.00390625" style="21" customWidth="1"/>
    <col min="7" max="9" width="9.140625" style="21" customWidth="1"/>
    <col min="10" max="10" width="9.57421875" style="21" bestFit="1" customWidth="1"/>
    <col min="11" max="248" width="9.140625" style="21" customWidth="1"/>
    <col min="249" max="16384" width="9.140625" style="24" customWidth="1"/>
  </cols>
  <sheetData>
    <row r="1" spans="2:9" ht="15.75">
      <c r="B1" s="22"/>
      <c r="C1" s="22"/>
      <c r="D1" s="22"/>
      <c r="E1" s="22"/>
      <c r="G1" s="23"/>
      <c r="H1" s="23"/>
      <c r="I1" s="23"/>
    </row>
    <row r="2" spans="1:9" ht="16.5" thickBot="1">
      <c r="A2" s="42" t="s">
        <v>170</v>
      </c>
      <c r="B2" s="42"/>
      <c r="C2" s="42"/>
      <c r="D2" s="42"/>
      <c r="E2" s="42"/>
      <c r="F2" s="42"/>
      <c r="G2" s="23"/>
      <c r="H2" s="23"/>
      <c r="I2" s="23"/>
    </row>
    <row r="3" spans="1:9" ht="16.5" thickBot="1">
      <c r="A3" s="43" t="s">
        <v>177</v>
      </c>
      <c r="B3" s="44"/>
      <c r="C3" s="44"/>
      <c r="D3" s="44"/>
      <c r="E3" s="44"/>
      <c r="F3" s="45"/>
      <c r="G3" s="23"/>
      <c r="H3" s="23"/>
      <c r="I3" s="23"/>
    </row>
    <row r="4" spans="1:9" ht="15.75">
      <c r="A4" s="1"/>
      <c r="B4" s="2"/>
      <c r="C4" s="2"/>
      <c r="D4" s="2"/>
      <c r="E4" s="2"/>
      <c r="F4" s="1"/>
      <c r="G4" s="23"/>
      <c r="H4" s="23"/>
      <c r="I4" s="23"/>
    </row>
    <row r="5" spans="1:9" ht="27" customHeight="1">
      <c r="A5" s="38" t="s">
        <v>0</v>
      </c>
      <c r="B5" s="38" t="s">
        <v>1</v>
      </c>
      <c r="C5" s="40" t="s">
        <v>2</v>
      </c>
      <c r="D5" s="40" t="s">
        <v>3</v>
      </c>
      <c r="E5" s="40" t="s">
        <v>169</v>
      </c>
      <c r="F5" s="40" t="s">
        <v>4</v>
      </c>
      <c r="G5" s="23"/>
      <c r="H5" s="23"/>
      <c r="I5" s="23"/>
    </row>
    <row r="6" spans="1:9" ht="27" customHeight="1">
      <c r="A6" s="38"/>
      <c r="B6" s="38"/>
      <c r="C6" s="40"/>
      <c r="D6" s="40"/>
      <c r="E6" s="41"/>
      <c r="F6" s="40"/>
      <c r="G6" s="23"/>
      <c r="H6" s="23"/>
      <c r="I6" s="23"/>
    </row>
    <row r="7" spans="1:9" ht="27" customHeight="1">
      <c r="A7" s="38" t="s">
        <v>5</v>
      </c>
      <c r="B7" s="28" t="s">
        <v>168</v>
      </c>
      <c r="C7" s="29">
        <v>1815.14</v>
      </c>
      <c r="D7" s="29">
        <v>3413.78</v>
      </c>
      <c r="E7" s="4"/>
      <c r="F7" s="5"/>
      <c r="G7" s="23"/>
      <c r="H7" s="23"/>
      <c r="I7" s="23"/>
    </row>
    <row r="8" spans="1:9" ht="27" customHeight="1">
      <c r="A8" s="38"/>
      <c r="B8" s="28" t="s">
        <v>6</v>
      </c>
      <c r="C8" s="29">
        <v>410.79</v>
      </c>
      <c r="D8" s="30">
        <v>186.47</v>
      </c>
      <c r="E8" s="4"/>
      <c r="F8" s="5"/>
      <c r="G8" s="23"/>
      <c r="H8" s="23"/>
      <c r="I8" s="23"/>
    </row>
    <row r="9" spans="1:9" ht="27" customHeight="1">
      <c r="A9" s="6" t="s">
        <v>7</v>
      </c>
      <c r="B9" s="7" t="s">
        <v>8</v>
      </c>
      <c r="C9" s="4">
        <v>291.25</v>
      </c>
      <c r="D9" s="4">
        <v>0</v>
      </c>
      <c r="E9" s="4"/>
      <c r="F9" s="5"/>
      <c r="G9" s="23"/>
      <c r="H9" s="23"/>
      <c r="I9" s="23"/>
    </row>
    <row r="10" spans="1:9" ht="27" customHeight="1">
      <c r="A10" s="38" t="s">
        <v>9</v>
      </c>
      <c r="B10" s="7" t="s">
        <v>10</v>
      </c>
      <c r="C10" s="4">
        <v>464.82</v>
      </c>
      <c r="D10" s="4">
        <v>340.4</v>
      </c>
      <c r="E10" s="4"/>
      <c r="F10" s="5"/>
      <c r="G10" s="23"/>
      <c r="H10" s="23"/>
      <c r="I10" s="23"/>
    </row>
    <row r="11" spans="1:9" ht="27" customHeight="1">
      <c r="A11" s="38"/>
      <c r="B11" s="7" t="s">
        <v>11</v>
      </c>
      <c r="C11" s="4">
        <v>149.95</v>
      </c>
      <c r="D11" s="4">
        <v>169.47</v>
      </c>
      <c r="E11" s="4"/>
      <c r="F11" s="5"/>
      <c r="G11" s="23"/>
      <c r="H11" s="23"/>
      <c r="I11" s="23"/>
    </row>
    <row r="12" spans="1:9" ht="27" customHeight="1">
      <c r="A12" s="6" t="s">
        <v>12</v>
      </c>
      <c r="B12" s="7" t="s">
        <v>13</v>
      </c>
      <c r="C12" s="4">
        <v>306.39</v>
      </c>
      <c r="D12" s="4">
        <v>101.35</v>
      </c>
      <c r="E12" s="4"/>
      <c r="F12" s="5"/>
      <c r="G12" s="23"/>
      <c r="H12" s="23"/>
      <c r="I12" s="23"/>
    </row>
    <row r="13" spans="1:9" ht="27" customHeight="1">
      <c r="A13" s="6" t="s">
        <v>14</v>
      </c>
      <c r="B13" s="7" t="s">
        <v>15</v>
      </c>
      <c r="C13" s="4">
        <v>319.1</v>
      </c>
      <c r="D13" s="4">
        <f>879-C13</f>
        <v>559.9</v>
      </c>
      <c r="E13" s="4"/>
      <c r="F13" s="5"/>
      <c r="G13" s="23"/>
      <c r="H13" s="23"/>
      <c r="I13" s="23"/>
    </row>
    <row r="14" spans="1:9" ht="27" customHeight="1">
      <c r="A14" s="6" t="s">
        <v>16</v>
      </c>
      <c r="B14" s="7" t="s">
        <v>17</v>
      </c>
      <c r="C14" s="4">
        <v>299.4</v>
      </c>
      <c r="D14" s="4">
        <v>1285.6</v>
      </c>
      <c r="E14" s="4"/>
      <c r="F14" s="5"/>
      <c r="G14" s="23"/>
      <c r="H14" s="23"/>
      <c r="I14" s="23"/>
    </row>
    <row r="15" spans="1:9" ht="27" customHeight="1">
      <c r="A15" s="6" t="s">
        <v>18</v>
      </c>
      <c r="B15" s="7" t="s">
        <v>19</v>
      </c>
      <c r="C15" s="4">
        <v>308.57</v>
      </c>
      <c r="D15" s="4">
        <v>1500</v>
      </c>
      <c r="E15" s="4"/>
      <c r="F15" s="5"/>
      <c r="G15" s="23"/>
      <c r="H15" s="23"/>
      <c r="I15" s="23"/>
    </row>
    <row r="16" spans="1:9" ht="27" customHeight="1">
      <c r="A16" s="39" t="s">
        <v>20</v>
      </c>
      <c r="B16" s="7" t="s">
        <v>21</v>
      </c>
      <c r="C16" s="4">
        <v>373.16</v>
      </c>
      <c r="D16" s="4">
        <v>119.64</v>
      </c>
      <c r="E16" s="4"/>
      <c r="F16" s="5"/>
      <c r="G16" s="23"/>
      <c r="H16" s="23"/>
      <c r="I16" s="23"/>
    </row>
    <row r="17" spans="1:9" ht="27" customHeight="1">
      <c r="A17" s="39"/>
      <c r="B17" s="7" t="s">
        <v>22</v>
      </c>
      <c r="C17" s="4">
        <v>330.67</v>
      </c>
      <c r="D17" s="4">
        <v>0</v>
      </c>
      <c r="E17" s="4"/>
      <c r="F17" s="5"/>
      <c r="G17" s="23"/>
      <c r="H17" s="23"/>
      <c r="I17" s="23"/>
    </row>
    <row r="18" spans="1:9" ht="27" customHeight="1">
      <c r="A18" s="38" t="s">
        <v>23</v>
      </c>
      <c r="B18" s="7" t="s">
        <v>24</v>
      </c>
      <c r="C18" s="4">
        <v>263.15</v>
      </c>
      <c r="D18" s="4">
        <v>150.42</v>
      </c>
      <c r="E18" s="4"/>
      <c r="F18" s="5"/>
      <c r="G18" s="23"/>
      <c r="H18" s="23"/>
      <c r="I18" s="23"/>
    </row>
    <row r="19" spans="1:9" ht="27" customHeight="1">
      <c r="A19" s="38"/>
      <c r="B19" s="7" t="s">
        <v>25</v>
      </c>
      <c r="C19" s="4">
        <v>149.95</v>
      </c>
      <c r="D19" s="4">
        <v>261.85</v>
      </c>
      <c r="E19" s="4"/>
      <c r="F19" s="5"/>
      <c r="G19" s="23"/>
      <c r="H19" s="23"/>
      <c r="I19" s="23"/>
    </row>
    <row r="20" spans="1:9" ht="27" customHeight="1">
      <c r="A20" s="6" t="s">
        <v>26</v>
      </c>
      <c r="B20" s="7" t="s">
        <v>27</v>
      </c>
      <c r="C20" s="4">
        <v>410.35</v>
      </c>
      <c r="D20" s="4">
        <v>152</v>
      </c>
      <c r="E20" s="4"/>
      <c r="F20" s="5"/>
      <c r="G20" s="23"/>
      <c r="H20" s="23"/>
      <c r="I20" s="23"/>
    </row>
    <row r="21" spans="1:9" ht="36.75" customHeight="1">
      <c r="A21" s="6" t="s">
        <v>28</v>
      </c>
      <c r="B21" s="7" t="s">
        <v>15</v>
      </c>
      <c r="C21" s="4">
        <v>242.65</v>
      </c>
      <c r="D21" s="4">
        <v>0</v>
      </c>
      <c r="E21" s="4"/>
      <c r="F21" s="5"/>
      <c r="G21" s="23"/>
      <c r="H21" s="23"/>
      <c r="I21" s="23"/>
    </row>
    <row r="22" spans="1:9" ht="27" customHeight="1">
      <c r="A22" s="6" t="s">
        <v>29</v>
      </c>
      <c r="B22" s="7" t="s">
        <v>30</v>
      </c>
      <c r="C22" s="4">
        <v>302.69</v>
      </c>
      <c r="D22" s="4">
        <v>66.25</v>
      </c>
      <c r="E22" s="4"/>
      <c r="F22" s="5"/>
      <c r="G22" s="23"/>
      <c r="H22" s="23"/>
      <c r="I22" s="23"/>
    </row>
    <row r="23" spans="1:9" ht="27" customHeight="1">
      <c r="A23" s="6" t="s">
        <v>31</v>
      </c>
      <c r="B23" s="7" t="s">
        <v>15</v>
      </c>
      <c r="C23" s="4">
        <v>340</v>
      </c>
      <c r="D23" s="4">
        <f>552.74-C23</f>
        <v>212.74</v>
      </c>
      <c r="E23" s="4"/>
      <c r="F23" s="5"/>
      <c r="G23" s="23"/>
      <c r="H23" s="23"/>
      <c r="I23" s="23"/>
    </row>
    <row r="24" spans="1:9" ht="27" customHeight="1">
      <c r="A24" s="6" t="s">
        <v>32</v>
      </c>
      <c r="B24" s="7" t="s">
        <v>33</v>
      </c>
      <c r="C24" s="4">
        <v>315.16</v>
      </c>
      <c r="D24" s="4">
        <v>425</v>
      </c>
      <c r="E24" s="4"/>
      <c r="F24" s="5"/>
      <c r="G24" s="23"/>
      <c r="H24" s="23"/>
      <c r="I24" s="23"/>
    </row>
    <row r="25" spans="1:9" ht="27" customHeight="1">
      <c r="A25" s="6" t="s">
        <v>34</v>
      </c>
      <c r="B25" s="7" t="s">
        <v>35</v>
      </c>
      <c r="C25" s="4">
        <v>581.26</v>
      </c>
      <c r="D25" s="4">
        <v>514.67</v>
      </c>
      <c r="E25" s="4"/>
      <c r="F25" s="5"/>
      <c r="G25" s="23"/>
      <c r="H25" s="23"/>
      <c r="I25" s="23"/>
    </row>
    <row r="26" spans="1:13" ht="30" customHeight="1">
      <c r="A26" s="6" t="s">
        <v>36</v>
      </c>
      <c r="B26" s="7" t="s">
        <v>15</v>
      </c>
      <c r="C26" s="4">
        <v>289.96</v>
      </c>
      <c r="D26" s="4">
        <f>600-C26</f>
        <v>310.04</v>
      </c>
      <c r="E26" s="4"/>
      <c r="F26" s="5"/>
      <c r="G26" s="23"/>
      <c r="H26" s="23"/>
      <c r="I26" s="23"/>
      <c r="M26" s="25"/>
    </row>
    <row r="27" spans="1:9" ht="30" customHeight="1">
      <c r="A27" s="6" t="s">
        <v>37</v>
      </c>
      <c r="B27" s="7" t="s">
        <v>38</v>
      </c>
      <c r="C27" s="4">
        <v>346.69</v>
      </c>
      <c r="D27" s="4">
        <v>684.2</v>
      </c>
      <c r="E27" s="4"/>
      <c r="F27" s="5"/>
      <c r="G27" s="23"/>
      <c r="H27" s="23"/>
      <c r="I27" s="23"/>
    </row>
    <row r="28" spans="1:9" ht="30" customHeight="1">
      <c r="A28" s="6" t="s">
        <v>39</v>
      </c>
      <c r="B28" s="7" t="s">
        <v>15</v>
      </c>
      <c r="C28" s="4">
        <v>319.72</v>
      </c>
      <c r="D28" s="4">
        <v>202.06</v>
      </c>
      <c r="E28" s="4"/>
      <c r="F28" s="5"/>
      <c r="G28" s="23"/>
      <c r="H28" s="23"/>
      <c r="I28" s="23"/>
    </row>
    <row r="29" spans="1:12" s="21" customFormat="1" ht="30" customHeight="1">
      <c r="A29" s="6" t="s">
        <v>40</v>
      </c>
      <c r="B29" s="7" t="s">
        <v>15</v>
      </c>
      <c r="C29" s="4">
        <v>312.2</v>
      </c>
      <c r="D29" s="4">
        <v>1252.85</v>
      </c>
      <c r="E29" s="4"/>
      <c r="F29" s="5"/>
      <c r="G29" s="23"/>
      <c r="H29" s="23"/>
      <c r="I29" s="23"/>
      <c r="J29" s="23"/>
      <c r="K29" s="23"/>
      <c r="L29" s="23"/>
    </row>
    <row r="30" spans="1:9" ht="30" customHeight="1">
      <c r="A30" s="6" t="s">
        <v>41</v>
      </c>
      <c r="B30" s="7" t="s">
        <v>42</v>
      </c>
      <c r="C30" s="4">
        <v>254.26</v>
      </c>
      <c r="D30" s="4">
        <v>398.51</v>
      </c>
      <c r="E30" s="4"/>
      <c r="F30" s="5"/>
      <c r="G30" s="23"/>
      <c r="H30" s="23"/>
      <c r="I30" s="23"/>
    </row>
    <row r="31" spans="1:12" ht="30" customHeight="1">
      <c r="A31" s="40" t="s">
        <v>43</v>
      </c>
      <c r="B31" s="7" t="s">
        <v>165</v>
      </c>
      <c r="C31" s="4">
        <v>73</v>
      </c>
      <c r="D31" s="4">
        <v>0</v>
      </c>
      <c r="E31" s="4"/>
      <c r="F31" s="5"/>
      <c r="G31" s="23"/>
      <c r="H31" s="23"/>
      <c r="I31" s="23"/>
      <c r="L31" s="26"/>
    </row>
    <row r="32" spans="1:9" ht="30" customHeight="1">
      <c r="A32" s="41"/>
      <c r="B32" s="7" t="s">
        <v>164</v>
      </c>
      <c r="C32" s="4">
        <v>355.2</v>
      </c>
      <c r="D32" s="4">
        <v>183.97</v>
      </c>
      <c r="E32" s="4"/>
      <c r="F32" s="5"/>
      <c r="G32" s="23"/>
      <c r="H32" s="23"/>
      <c r="I32" s="23"/>
    </row>
    <row r="33" spans="1:9" ht="30" customHeight="1">
      <c r="A33" s="28" t="s">
        <v>44</v>
      </c>
      <c r="B33" s="7" t="s">
        <v>15</v>
      </c>
      <c r="C33" s="4">
        <v>355</v>
      </c>
      <c r="D33" s="4">
        <v>1187.3</v>
      </c>
      <c r="E33" s="4"/>
      <c r="F33" s="5"/>
      <c r="G33" s="23"/>
      <c r="H33" s="23"/>
      <c r="I33" s="23"/>
    </row>
    <row r="34" spans="1:9" ht="30" customHeight="1">
      <c r="A34" s="6" t="s">
        <v>45</v>
      </c>
      <c r="B34" s="7" t="s">
        <v>46</v>
      </c>
      <c r="C34" s="4">
        <v>675.78</v>
      </c>
      <c r="D34" s="4">
        <v>1946</v>
      </c>
      <c r="E34" s="4"/>
      <c r="F34" s="5"/>
      <c r="G34" s="23"/>
      <c r="H34" s="23"/>
      <c r="I34" s="23"/>
    </row>
    <row r="35" spans="1:9" ht="30" customHeight="1">
      <c r="A35" s="39" t="s">
        <v>47</v>
      </c>
      <c r="B35" s="6" t="s">
        <v>48</v>
      </c>
      <c r="C35" s="31">
        <v>274.13</v>
      </c>
      <c r="D35" s="31">
        <v>157.03</v>
      </c>
      <c r="E35" s="4"/>
      <c r="F35" s="5"/>
      <c r="G35" s="23"/>
      <c r="H35" s="23"/>
      <c r="I35" s="23"/>
    </row>
    <row r="36" spans="1:9" ht="30" customHeight="1">
      <c r="A36" s="39"/>
      <c r="B36" s="6" t="s">
        <v>49</v>
      </c>
      <c r="C36" s="31">
        <v>155.13</v>
      </c>
      <c r="D36" s="31">
        <v>0</v>
      </c>
      <c r="E36" s="4"/>
      <c r="F36" s="5"/>
      <c r="G36" s="23"/>
      <c r="H36" s="23"/>
      <c r="I36" s="23"/>
    </row>
    <row r="37" spans="1:9" ht="30" customHeight="1">
      <c r="A37" s="39"/>
      <c r="B37" s="6" t="s">
        <v>163</v>
      </c>
      <c r="C37" s="31">
        <v>547.49</v>
      </c>
      <c r="D37" s="31">
        <v>470.32</v>
      </c>
      <c r="E37" s="4"/>
      <c r="F37" s="5"/>
      <c r="G37" s="23"/>
      <c r="H37" s="23"/>
      <c r="I37" s="23"/>
    </row>
    <row r="38" spans="1:9" ht="30" customHeight="1">
      <c r="A38" s="39"/>
      <c r="B38" s="6" t="s">
        <v>50</v>
      </c>
      <c r="C38" s="31">
        <v>758.93</v>
      </c>
      <c r="D38" s="31">
        <v>1687.9</v>
      </c>
      <c r="E38" s="4"/>
      <c r="F38" s="5"/>
      <c r="G38" s="23"/>
      <c r="H38" s="23"/>
      <c r="I38" s="23"/>
    </row>
    <row r="39" spans="1:9" ht="30" customHeight="1">
      <c r="A39" s="39"/>
      <c r="B39" s="6" t="s">
        <v>51</v>
      </c>
      <c r="C39" s="31">
        <v>755.14</v>
      </c>
      <c r="D39" s="31">
        <v>961.77</v>
      </c>
      <c r="E39" s="4"/>
      <c r="F39" s="5"/>
      <c r="G39" s="23"/>
      <c r="H39" s="23"/>
      <c r="I39" s="23"/>
    </row>
    <row r="40" spans="1:9" ht="30" customHeight="1">
      <c r="A40" s="39"/>
      <c r="B40" s="6" t="s">
        <v>52</v>
      </c>
      <c r="C40" s="31">
        <v>180.71</v>
      </c>
      <c r="D40" s="31">
        <v>42.74</v>
      </c>
      <c r="E40" s="4"/>
      <c r="F40" s="5"/>
      <c r="G40" s="23"/>
      <c r="H40" s="23"/>
      <c r="I40" s="23"/>
    </row>
    <row r="41" spans="1:9" ht="30" customHeight="1">
      <c r="A41" s="39"/>
      <c r="B41" s="6" t="s">
        <v>53</v>
      </c>
      <c r="C41" s="31">
        <v>71.83</v>
      </c>
      <c r="D41" s="31">
        <v>221.73</v>
      </c>
      <c r="E41" s="4"/>
      <c r="F41" s="5"/>
      <c r="G41" s="23"/>
      <c r="H41" s="23"/>
      <c r="I41" s="23"/>
    </row>
    <row r="42" spans="1:9" ht="30" customHeight="1">
      <c r="A42" s="39"/>
      <c r="B42" s="7" t="s">
        <v>54</v>
      </c>
      <c r="C42" s="4">
        <v>755.14</v>
      </c>
      <c r="D42" s="4">
        <v>3316.58</v>
      </c>
      <c r="E42" s="4"/>
      <c r="F42" s="5"/>
      <c r="G42" s="23"/>
      <c r="H42" s="23"/>
      <c r="I42" s="23"/>
    </row>
    <row r="43" spans="1:9" ht="30" customHeight="1">
      <c r="A43" s="39"/>
      <c r="B43" s="7" t="s">
        <v>55</v>
      </c>
      <c r="C43" s="4">
        <f>1098.9+54.9+25+3.4+76.6+106.4</f>
        <v>1365.2000000000003</v>
      </c>
      <c r="D43" s="4">
        <v>0</v>
      </c>
      <c r="E43" s="4"/>
      <c r="F43" s="5"/>
      <c r="G43" s="23"/>
      <c r="H43" s="23"/>
      <c r="I43" s="23"/>
    </row>
    <row r="44" spans="1:9" ht="30" customHeight="1">
      <c r="A44" s="39"/>
      <c r="B44" s="7" t="s">
        <v>56</v>
      </c>
      <c r="C44" s="4">
        <v>749.97</v>
      </c>
      <c r="D44" s="4">
        <f>(38.7+4.9+4.6)*5</f>
        <v>241</v>
      </c>
      <c r="E44" s="4"/>
      <c r="F44" s="5"/>
      <c r="G44" s="23"/>
      <c r="H44" s="23"/>
      <c r="I44" s="23"/>
    </row>
    <row r="45" spans="1:9" ht="30" customHeight="1">
      <c r="A45" s="39"/>
      <c r="B45" s="7" t="s">
        <v>57</v>
      </c>
      <c r="C45" s="4">
        <v>458.53</v>
      </c>
      <c r="D45" s="4">
        <v>0</v>
      </c>
      <c r="E45" s="4"/>
      <c r="F45" s="5"/>
      <c r="G45" s="23"/>
      <c r="H45" s="23"/>
      <c r="I45" s="23"/>
    </row>
    <row r="46" spans="1:9" ht="30" customHeight="1">
      <c r="A46" s="39"/>
      <c r="B46" s="7" t="s">
        <v>58</v>
      </c>
      <c r="C46" s="4">
        <v>864.15</v>
      </c>
      <c r="D46" s="4">
        <v>171.55</v>
      </c>
      <c r="E46" s="4"/>
      <c r="F46" s="5"/>
      <c r="G46" s="23"/>
      <c r="H46" s="23"/>
      <c r="I46" s="23"/>
    </row>
    <row r="47" spans="1:9" ht="30" customHeight="1">
      <c r="A47" s="39"/>
      <c r="B47" s="7" t="s">
        <v>59</v>
      </c>
      <c r="C47" s="4">
        <v>16068.18</v>
      </c>
      <c r="D47" s="4">
        <f>27000.26-C47-6408.16</f>
        <v>4523.919999999998</v>
      </c>
      <c r="E47" s="4"/>
      <c r="F47" s="5"/>
      <c r="G47" s="23"/>
      <c r="H47" s="23"/>
      <c r="I47" s="23"/>
    </row>
    <row r="48" spans="1:10" ht="30" customHeight="1">
      <c r="A48" s="39"/>
      <c r="B48" s="7" t="s">
        <v>60</v>
      </c>
      <c r="C48" s="4">
        <v>115.62</v>
      </c>
      <c r="D48" s="4">
        <v>0</v>
      </c>
      <c r="E48" s="4"/>
      <c r="F48" s="5"/>
      <c r="G48" s="23"/>
      <c r="H48" s="23"/>
      <c r="I48" s="23"/>
      <c r="J48" s="27"/>
    </row>
    <row r="49" spans="1:9" ht="30" customHeight="1">
      <c r="A49" s="39"/>
      <c r="B49" s="7" t="s">
        <v>166</v>
      </c>
      <c r="C49" s="4">
        <v>66</v>
      </c>
      <c r="D49" s="4">
        <v>0</v>
      </c>
      <c r="E49" s="4"/>
      <c r="F49" s="5"/>
      <c r="G49" s="23"/>
      <c r="H49" s="23"/>
      <c r="I49" s="23"/>
    </row>
    <row r="50" spans="1:9" ht="30" customHeight="1">
      <c r="A50" s="39"/>
      <c r="B50" s="7" t="s">
        <v>61</v>
      </c>
      <c r="C50" s="4">
        <v>215.08</v>
      </c>
      <c r="D50" s="4">
        <v>0</v>
      </c>
      <c r="E50" s="4"/>
      <c r="F50" s="5"/>
      <c r="G50" s="23"/>
      <c r="H50" s="23"/>
      <c r="I50" s="23"/>
    </row>
    <row r="51" spans="1:6" ht="16.5" thickBot="1">
      <c r="A51" s="1"/>
      <c r="B51" s="1"/>
      <c r="C51" s="1"/>
      <c r="D51" s="1"/>
      <c r="E51" s="1"/>
      <c r="F51" s="1"/>
    </row>
    <row r="52" spans="1:6" ht="45" customHeight="1" thickBot="1">
      <c r="A52" s="1"/>
      <c r="B52" s="8" t="s">
        <v>62</v>
      </c>
      <c r="C52" s="9">
        <f>SUM(C7:C51)</f>
        <v>34057.49</v>
      </c>
      <c r="D52" s="9">
        <f>SUM(D7:D51)</f>
        <v>27419.01</v>
      </c>
      <c r="E52" s="1"/>
      <c r="F52" s="14"/>
    </row>
    <row r="56" ht="15.75">
      <c r="C56" s="25"/>
    </row>
    <row r="57" spans="3:4" ht="15.75">
      <c r="C57" s="25"/>
      <c r="D57" s="25"/>
    </row>
    <row r="61" ht="15.75">
      <c r="D61" s="25"/>
    </row>
  </sheetData>
  <sheetProtection selectLockedCells="1" selectUnlockedCells="1"/>
  <mergeCells count="14">
    <mergeCell ref="A2:F2"/>
    <mergeCell ref="A3:F3"/>
    <mergeCell ref="A7:A8"/>
    <mergeCell ref="B5:B6"/>
    <mergeCell ref="C5:C6"/>
    <mergeCell ref="D5:D6"/>
    <mergeCell ref="F5:F6"/>
    <mergeCell ref="E5:E6"/>
    <mergeCell ref="A10:A11"/>
    <mergeCell ref="A16:A17"/>
    <mergeCell ref="A18:A19"/>
    <mergeCell ref="A35:A50"/>
    <mergeCell ref="A31:A32"/>
    <mergeCell ref="A5:A6"/>
  </mergeCells>
  <printOptions horizontalCentered="1"/>
  <pageMargins left="0.31496062992125984" right="0.3937007874015748" top="0.5905511811023623" bottom="0.3937007874015748" header="0.5118110236220472" footer="0.5118110236220472"/>
  <pageSetup horizontalDpi="300" verticalDpi="3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55"/>
  <sheetViews>
    <sheetView view="pageBreakPreview" zoomScale="75" zoomScaleSheetLayoutView="75" zoomScalePageLayoutView="0" workbookViewId="0" topLeftCell="A1">
      <pane ySplit="7" topLeftCell="A8" activePane="bottomLeft" state="frozen"/>
      <selection pane="topLeft" activeCell="A1" sqref="A1"/>
      <selection pane="bottomLeft" activeCell="A4" sqref="A4:F4"/>
    </sheetView>
  </sheetViews>
  <sheetFormatPr defaultColWidth="9.140625" defaultRowHeight="12.75"/>
  <cols>
    <col min="1" max="1" width="26.00390625" style="1" customWidth="1"/>
    <col min="2" max="2" width="46.28125" style="1" customWidth="1"/>
    <col min="3" max="4" width="15.7109375" style="1" customWidth="1"/>
    <col min="5" max="5" width="22.140625" style="1" customWidth="1"/>
    <col min="6" max="6" width="14.00390625" style="1" customWidth="1"/>
    <col min="7" max="252" width="9.140625" style="1" customWidth="1"/>
  </cols>
  <sheetData>
    <row r="1" spans="1:13" ht="18">
      <c r="A1" s="46"/>
      <c r="B1" s="46"/>
      <c r="C1" s="46"/>
      <c r="D1" s="46"/>
      <c r="E1" s="46"/>
      <c r="F1" s="46"/>
      <c r="G1" s="3"/>
      <c r="H1" s="3"/>
      <c r="I1" s="3"/>
      <c r="J1" s="3"/>
      <c r="K1" s="3"/>
      <c r="L1" s="3"/>
      <c r="M1" s="3"/>
    </row>
    <row r="2" spans="2:13" ht="15.75">
      <c r="B2" s="2"/>
      <c r="C2" s="2"/>
      <c r="D2" s="2"/>
      <c r="E2" s="2"/>
      <c r="G2" s="3"/>
      <c r="H2" s="3"/>
      <c r="I2" s="3"/>
      <c r="J2" s="3"/>
      <c r="K2" s="3"/>
      <c r="L2" s="3"/>
      <c r="M2" s="3"/>
    </row>
    <row r="3" spans="1:13" ht="15.75">
      <c r="A3" s="42" t="s">
        <v>170</v>
      </c>
      <c r="B3" s="42"/>
      <c r="C3" s="42"/>
      <c r="D3" s="42"/>
      <c r="E3" s="42"/>
      <c r="F3" s="42"/>
      <c r="G3" s="3"/>
      <c r="H3" s="3"/>
      <c r="I3" s="3"/>
      <c r="J3" s="3"/>
      <c r="K3" s="3"/>
      <c r="L3" s="3"/>
      <c r="M3" s="3"/>
    </row>
    <row r="4" spans="1:13" ht="15.75">
      <c r="A4" s="42" t="s">
        <v>176</v>
      </c>
      <c r="B4" s="42"/>
      <c r="C4" s="42"/>
      <c r="D4" s="42"/>
      <c r="E4" s="42"/>
      <c r="F4" s="42"/>
      <c r="G4" s="3"/>
      <c r="H4" s="3"/>
      <c r="I4" s="3"/>
      <c r="J4" s="3"/>
      <c r="K4" s="3"/>
      <c r="L4" s="3"/>
      <c r="M4" s="3"/>
    </row>
    <row r="5" spans="2:13" ht="15.75">
      <c r="B5" s="2"/>
      <c r="C5" s="2"/>
      <c r="D5" s="2"/>
      <c r="E5" s="2"/>
      <c r="G5" s="3"/>
      <c r="H5" s="3"/>
      <c r="I5" s="3"/>
      <c r="J5" s="3"/>
      <c r="K5" s="3"/>
      <c r="L5" s="3"/>
      <c r="M5" s="3"/>
    </row>
    <row r="6" spans="1:13" ht="27" customHeight="1">
      <c r="A6" s="38" t="s">
        <v>0</v>
      </c>
      <c r="B6" s="38" t="s">
        <v>1</v>
      </c>
      <c r="C6" s="40" t="s">
        <v>2</v>
      </c>
      <c r="D6" s="40" t="s">
        <v>3</v>
      </c>
      <c r="E6" s="40" t="s">
        <v>169</v>
      </c>
      <c r="F6" s="40" t="s">
        <v>4</v>
      </c>
      <c r="G6" s="3"/>
      <c r="H6" s="3"/>
      <c r="I6" s="3"/>
      <c r="J6" s="3"/>
      <c r="K6" s="3"/>
      <c r="L6" s="3"/>
      <c r="M6" s="3"/>
    </row>
    <row r="7" spans="1:13" ht="27" customHeight="1">
      <c r="A7" s="38"/>
      <c r="B7" s="38"/>
      <c r="C7" s="40"/>
      <c r="D7" s="40"/>
      <c r="E7" s="41"/>
      <c r="F7" s="40"/>
      <c r="G7" s="3"/>
      <c r="H7" s="3"/>
      <c r="I7" s="3"/>
      <c r="J7" s="3"/>
      <c r="K7" s="3"/>
      <c r="L7" s="3"/>
      <c r="M7" s="3"/>
    </row>
    <row r="8" spans="1:13" ht="30" customHeight="1">
      <c r="A8" s="6" t="s">
        <v>63</v>
      </c>
      <c r="B8" s="7" t="s">
        <v>64</v>
      </c>
      <c r="C8" s="4">
        <v>1843.29</v>
      </c>
      <c r="D8" s="4">
        <v>1747.71</v>
      </c>
      <c r="E8" s="4"/>
      <c r="F8" s="5"/>
      <c r="G8" s="3"/>
      <c r="H8" s="3"/>
      <c r="I8" s="3"/>
      <c r="J8" s="3"/>
      <c r="K8" s="3"/>
      <c r="L8" s="3"/>
      <c r="M8" s="3"/>
    </row>
    <row r="9" spans="1:13" ht="30" customHeight="1">
      <c r="A9" s="39" t="s">
        <v>65</v>
      </c>
      <c r="B9" s="7" t="s">
        <v>66</v>
      </c>
      <c r="C9" s="4">
        <v>357.7</v>
      </c>
      <c r="D9" s="4">
        <v>344.99</v>
      </c>
      <c r="E9" s="4"/>
      <c r="F9" s="5"/>
      <c r="G9" s="3"/>
      <c r="H9" s="3"/>
      <c r="I9" s="3"/>
      <c r="J9" s="3"/>
      <c r="K9" s="3"/>
      <c r="L9" s="3"/>
      <c r="M9" s="3"/>
    </row>
    <row r="10" spans="1:13" ht="30" customHeight="1">
      <c r="A10" s="39"/>
      <c r="B10" s="7" t="s">
        <v>67</v>
      </c>
      <c r="C10" s="4">
        <v>132.95</v>
      </c>
      <c r="D10" s="4">
        <v>1725</v>
      </c>
      <c r="E10" s="4"/>
      <c r="F10" s="5"/>
      <c r="G10" s="3"/>
      <c r="H10" s="3"/>
      <c r="I10" s="3"/>
      <c r="J10" s="3"/>
      <c r="K10" s="3"/>
      <c r="L10" s="3"/>
      <c r="M10" s="3"/>
    </row>
    <row r="11" spans="1:13" ht="30" customHeight="1">
      <c r="A11" s="19" t="s">
        <v>68</v>
      </c>
      <c r="B11" s="7" t="s">
        <v>69</v>
      </c>
      <c r="C11" s="4">
        <v>1497.23</v>
      </c>
      <c r="D11" s="4">
        <v>471.53</v>
      </c>
      <c r="E11" s="4"/>
      <c r="F11" s="5"/>
      <c r="G11" s="3"/>
      <c r="H11" s="3"/>
      <c r="I11" s="3"/>
      <c r="J11" s="3"/>
      <c r="K11" s="3"/>
      <c r="L11" s="3"/>
      <c r="M11" s="3"/>
    </row>
    <row r="12" spans="1:13" ht="30" customHeight="1">
      <c r="A12" s="6" t="s">
        <v>70</v>
      </c>
      <c r="B12" s="7" t="s">
        <v>71</v>
      </c>
      <c r="C12" s="4">
        <v>339.73</v>
      </c>
      <c r="D12" s="4">
        <v>400.79</v>
      </c>
      <c r="E12" s="4"/>
      <c r="F12" s="5"/>
      <c r="G12" s="3"/>
      <c r="H12" s="3"/>
      <c r="I12" s="3"/>
      <c r="J12" s="3"/>
      <c r="K12" s="3"/>
      <c r="L12" s="3"/>
      <c r="M12" s="3"/>
    </row>
    <row r="13" spans="1:13" ht="30" customHeight="1">
      <c r="A13" s="6" t="s">
        <v>72</v>
      </c>
      <c r="B13" s="7" t="s">
        <v>15</v>
      </c>
      <c r="C13" s="4">
        <v>250.24</v>
      </c>
      <c r="D13" s="4">
        <f>677.16-C13</f>
        <v>426.91999999999996</v>
      </c>
      <c r="E13" s="4"/>
      <c r="F13" s="5"/>
      <c r="G13" s="3"/>
      <c r="H13" s="3"/>
      <c r="I13" s="3"/>
      <c r="J13" s="3"/>
      <c r="K13" s="3"/>
      <c r="L13" s="3"/>
      <c r="M13" s="3"/>
    </row>
    <row r="14" spans="1:13" ht="30" customHeight="1">
      <c r="A14" s="19" t="s">
        <v>73</v>
      </c>
      <c r="B14" s="7" t="s">
        <v>162</v>
      </c>
      <c r="C14" s="4">
        <v>750.19</v>
      </c>
      <c r="D14" s="4">
        <v>749.81</v>
      </c>
      <c r="E14" s="4"/>
      <c r="F14" s="5"/>
      <c r="G14" s="3"/>
      <c r="H14" s="3"/>
      <c r="I14" s="3"/>
      <c r="J14" s="3"/>
      <c r="K14" s="3"/>
      <c r="L14" s="3"/>
      <c r="M14" s="3"/>
    </row>
    <row r="15" spans="1:13" ht="30" customHeight="1">
      <c r="A15" s="39" t="s">
        <v>74</v>
      </c>
      <c r="B15" s="7" t="s">
        <v>75</v>
      </c>
      <c r="C15" s="4">
        <v>374.7</v>
      </c>
      <c r="D15" s="4">
        <v>707.65</v>
      </c>
      <c r="E15" s="4"/>
      <c r="F15" s="5"/>
      <c r="G15" s="3"/>
      <c r="H15" s="3"/>
      <c r="I15" s="3"/>
      <c r="J15" s="3"/>
      <c r="K15" s="3"/>
      <c r="L15" s="3"/>
      <c r="M15" s="3"/>
    </row>
    <row r="16" spans="1:13" ht="30" customHeight="1">
      <c r="A16" s="39"/>
      <c r="B16" s="7" t="s">
        <v>76</v>
      </c>
      <c r="C16" s="4">
        <v>183.51</v>
      </c>
      <c r="D16" s="4">
        <v>521.79</v>
      </c>
      <c r="E16" s="4"/>
      <c r="F16" s="5"/>
      <c r="G16" s="3"/>
      <c r="H16" s="3"/>
      <c r="I16" s="3"/>
      <c r="J16" s="3"/>
      <c r="K16" s="3"/>
      <c r="L16" s="3"/>
      <c r="M16" s="3"/>
    </row>
    <row r="17" spans="1:13" ht="30" customHeight="1">
      <c r="A17" s="6" t="s">
        <v>77</v>
      </c>
      <c r="B17" s="7" t="s">
        <v>78</v>
      </c>
      <c r="C17" s="4">
        <v>256.75</v>
      </c>
      <c r="D17" s="4">
        <v>279.26</v>
      </c>
      <c r="E17" s="4"/>
      <c r="F17" s="5"/>
      <c r="G17" s="3"/>
      <c r="H17" s="3"/>
      <c r="I17" s="3"/>
      <c r="J17" s="3"/>
      <c r="K17" s="3"/>
      <c r="L17" s="3"/>
      <c r="M17" s="3"/>
    </row>
    <row r="18" spans="1:13" ht="30" customHeight="1">
      <c r="A18" s="6" t="s">
        <v>79</v>
      </c>
      <c r="B18" s="7" t="s">
        <v>80</v>
      </c>
      <c r="C18" s="4">
        <v>391.35</v>
      </c>
      <c r="D18" s="4">
        <v>180.5</v>
      </c>
      <c r="E18" s="4"/>
      <c r="F18" s="5"/>
      <c r="G18" s="3"/>
      <c r="H18" s="3"/>
      <c r="I18" s="3"/>
      <c r="J18" s="3"/>
      <c r="K18" s="3"/>
      <c r="L18" s="3"/>
      <c r="M18" s="3"/>
    </row>
    <row r="19" spans="1:13" ht="30" customHeight="1">
      <c r="A19" s="6" t="s">
        <v>81</v>
      </c>
      <c r="B19" s="7" t="s">
        <v>15</v>
      </c>
      <c r="C19" s="4">
        <v>397.85</v>
      </c>
      <c r="D19" s="4">
        <v>431.72</v>
      </c>
      <c r="E19" s="4"/>
      <c r="F19" s="5"/>
      <c r="G19" s="3"/>
      <c r="H19" s="10">
        <f>C24+D24</f>
        <v>25561.03</v>
      </c>
      <c r="I19" s="3"/>
      <c r="J19" s="3"/>
      <c r="K19" s="3"/>
      <c r="L19" s="3"/>
      <c r="M19" s="3"/>
    </row>
    <row r="20" spans="1:13" ht="30" customHeight="1">
      <c r="A20" s="6" t="s">
        <v>82</v>
      </c>
      <c r="B20" s="7" t="s">
        <v>83</v>
      </c>
      <c r="C20" s="4">
        <v>464.8</v>
      </c>
      <c r="D20" s="4">
        <v>421.2</v>
      </c>
      <c r="E20" s="4"/>
      <c r="F20" s="5"/>
      <c r="G20" s="3"/>
      <c r="H20" s="3">
        <f>H19*4</f>
        <v>102244.12</v>
      </c>
      <c r="I20" s="3"/>
      <c r="J20" s="3"/>
      <c r="K20" s="3"/>
      <c r="L20" s="3"/>
      <c r="M20" s="3"/>
    </row>
    <row r="21" spans="1:13" ht="30" customHeight="1">
      <c r="A21" s="39" t="s">
        <v>84</v>
      </c>
      <c r="B21" s="7" t="s">
        <v>159</v>
      </c>
      <c r="C21" s="4">
        <v>1074.21</v>
      </c>
      <c r="D21" s="4">
        <v>477.19</v>
      </c>
      <c r="E21" s="4"/>
      <c r="F21" s="5"/>
      <c r="G21" s="3"/>
      <c r="H21" s="3"/>
      <c r="I21" s="3"/>
      <c r="J21" s="3"/>
      <c r="K21" s="3"/>
      <c r="L21" s="3"/>
      <c r="M21" s="3"/>
    </row>
    <row r="22" spans="1:13" ht="30" customHeight="1">
      <c r="A22" s="39"/>
      <c r="B22" s="7" t="s">
        <v>85</v>
      </c>
      <c r="C22" s="4">
        <v>2529.08</v>
      </c>
      <c r="D22" s="4">
        <v>5831.39</v>
      </c>
      <c r="E22" s="4"/>
      <c r="F22" s="5"/>
      <c r="G22" s="3"/>
      <c r="H22" s="3"/>
      <c r="I22" s="3"/>
      <c r="J22" s="3"/>
      <c r="K22" s="3"/>
      <c r="L22" s="3"/>
      <c r="M22" s="3"/>
    </row>
    <row r="23" spans="5:6" ht="15.75">
      <c r="E23" s="12"/>
      <c r="F23" s="15"/>
    </row>
    <row r="24" spans="2:6" ht="45" customHeight="1">
      <c r="B24" s="8" t="s">
        <v>62</v>
      </c>
      <c r="C24" s="9">
        <f>SUM(C8:C23)</f>
        <v>10843.58</v>
      </c>
      <c r="D24" s="9">
        <f>SUM(D8:D23)</f>
        <v>14717.45</v>
      </c>
      <c r="E24" s="13"/>
      <c r="F24" s="14"/>
    </row>
    <row r="25" spans="5:6" ht="15.75">
      <c r="E25" s="13"/>
      <c r="F25" s="14"/>
    </row>
    <row r="26" spans="5:6" ht="15.75">
      <c r="E26" s="17"/>
      <c r="F26" s="18"/>
    </row>
    <row r="27" spans="5:8" ht="15.75">
      <c r="E27" s="17"/>
      <c r="F27" s="18"/>
      <c r="G27" s="16"/>
      <c r="H27" s="16"/>
    </row>
    <row r="28" spans="5:8" ht="15.75">
      <c r="E28" s="17"/>
      <c r="F28" s="18"/>
      <c r="G28" s="16"/>
      <c r="H28" s="16"/>
    </row>
    <row r="29" spans="5:8" ht="15.75">
      <c r="E29" s="17"/>
      <c r="F29" s="18"/>
      <c r="G29" s="16"/>
      <c r="H29" s="16"/>
    </row>
    <row r="30" spans="5:8" ht="15.75">
      <c r="E30" s="17"/>
      <c r="F30" s="18"/>
      <c r="G30" s="16"/>
      <c r="H30" s="16"/>
    </row>
    <row r="31" spans="5:8" ht="15.75">
      <c r="E31" s="17"/>
      <c r="F31" s="18"/>
      <c r="G31" s="16"/>
      <c r="H31" s="16"/>
    </row>
    <row r="32" spans="3:8" ht="15.75">
      <c r="C32" s="10">
        <f>C24+D24</f>
        <v>25561.03</v>
      </c>
      <c r="E32" s="17"/>
      <c r="F32" s="18"/>
      <c r="G32" s="16"/>
      <c r="H32" s="16"/>
    </row>
    <row r="33" spans="5:8" ht="15.75">
      <c r="E33" s="17"/>
      <c r="F33" s="18"/>
      <c r="G33" s="16"/>
      <c r="H33" s="16"/>
    </row>
    <row r="34" spans="5:8" ht="15.75">
      <c r="E34" s="17"/>
      <c r="F34" s="18"/>
      <c r="G34" s="16"/>
      <c r="H34" s="16"/>
    </row>
    <row r="35" spans="5:8" ht="15.75">
      <c r="E35" s="17"/>
      <c r="F35" s="18"/>
      <c r="G35" s="16"/>
      <c r="H35" s="16"/>
    </row>
    <row r="36" spans="5:8" ht="15.75">
      <c r="E36" s="17"/>
      <c r="F36" s="18"/>
      <c r="G36" s="16"/>
      <c r="H36" s="16"/>
    </row>
    <row r="37" spans="5:8" ht="15.75">
      <c r="E37" s="17"/>
      <c r="F37" s="18"/>
      <c r="G37" s="16"/>
      <c r="H37" s="16"/>
    </row>
    <row r="38" spans="5:8" ht="15.75">
      <c r="E38" s="17"/>
      <c r="F38" s="18"/>
      <c r="G38" s="16"/>
      <c r="H38" s="16"/>
    </row>
    <row r="39" spans="5:8" ht="15.75">
      <c r="E39" s="17"/>
      <c r="F39" s="18"/>
      <c r="G39" s="16"/>
      <c r="H39" s="16"/>
    </row>
    <row r="40" spans="5:8" ht="15.75">
      <c r="E40" s="17"/>
      <c r="F40" s="18"/>
      <c r="G40" s="16"/>
      <c r="H40" s="16"/>
    </row>
    <row r="41" spans="5:8" ht="15.75">
      <c r="E41" s="17"/>
      <c r="F41" s="18"/>
      <c r="G41" s="16"/>
      <c r="H41" s="16"/>
    </row>
    <row r="42" spans="5:8" ht="15.75">
      <c r="E42" s="17"/>
      <c r="F42" s="18"/>
      <c r="G42" s="16"/>
      <c r="H42" s="16"/>
    </row>
    <row r="43" spans="5:8" ht="15.75">
      <c r="E43" s="17"/>
      <c r="F43" s="18"/>
      <c r="G43" s="16"/>
      <c r="H43" s="16"/>
    </row>
    <row r="44" spans="5:8" ht="15.75">
      <c r="E44" s="17"/>
      <c r="F44" s="18"/>
      <c r="G44" s="16"/>
      <c r="H44" s="16"/>
    </row>
    <row r="45" spans="5:8" ht="15.75">
      <c r="E45" s="17"/>
      <c r="F45" s="18"/>
      <c r="G45" s="16"/>
      <c r="H45" s="16"/>
    </row>
    <row r="46" spans="5:8" ht="15.75">
      <c r="E46" s="17"/>
      <c r="F46" s="18"/>
      <c r="G46" s="16"/>
      <c r="H46" s="16"/>
    </row>
    <row r="47" spans="5:8" ht="15.75">
      <c r="E47" s="17"/>
      <c r="F47" s="18"/>
      <c r="G47" s="16"/>
      <c r="H47" s="16"/>
    </row>
    <row r="48" spans="5:8" ht="15.75">
      <c r="E48" s="17"/>
      <c r="F48" s="18"/>
      <c r="G48" s="16"/>
      <c r="H48" s="16"/>
    </row>
    <row r="49" spans="5:8" ht="15.75">
      <c r="E49" s="17"/>
      <c r="F49" s="18"/>
      <c r="G49" s="16"/>
      <c r="H49" s="16"/>
    </row>
    <row r="50" spans="5:8" ht="15.75">
      <c r="E50" s="17"/>
      <c r="F50" s="18"/>
      <c r="G50" s="16"/>
      <c r="H50" s="16"/>
    </row>
    <row r="51" spans="5:8" ht="15.75">
      <c r="E51" s="17"/>
      <c r="F51" s="18"/>
      <c r="G51" s="16"/>
      <c r="H51" s="16"/>
    </row>
    <row r="52" spans="5:8" ht="15.75">
      <c r="E52" s="16"/>
      <c r="F52" s="16"/>
      <c r="G52" s="16"/>
      <c r="H52" s="16"/>
    </row>
    <row r="53" spans="5:8" ht="15.75">
      <c r="E53" s="16"/>
      <c r="F53" s="18"/>
      <c r="G53" s="16"/>
      <c r="H53" s="16"/>
    </row>
    <row r="54" spans="5:8" ht="15.75">
      <c r="E54" s="16"/>
      <c r="F54" s="16"/>
      <c r="G54" s="16"/>
      <c r="H54" s="16"/>
    </row>
    <row r="55" spans="5:8" ht="15.75">
      <c r="E55" s="16"/>
      <c r="F55" s="16"/>
      <c r="G55" s="16"/>
      <c r="H55" s="16"/>
    </row>
  </sheetData>
  <sheetProtection selectLockedCells="1" selectUnlockedCells="1"/>
  <mergeCells count="12">
    <mergeCell ref="A21:A22"/>
    <mergeCell ref="A1:F1"/>
    <mergeCell ref="A3:F3"/>
    <mergeCell ref="A4:F4"/>
    <mergeCell ref="A6:A7"/>
    <mergeCell ref="B6:B7"/>
    <mergeCell ref="C6:C7"/>
    <mergeCell ref="D6:D7"/>
    <mergeCell ref="E6:E7"/>
    <mergeCell ref="F6:F7"/>
    <mergeCell ref="A9:A10"/>
    <mergeCell ref="A15:A16"/>
  </mergeCells>
  <printOptions horizontalCentered="1"/>
  <pageMargins left="0.5902777777777778" right="0.39375" top="0.5902777777777778" bottom="0.39375" header="0.5118055555555555" footer="0.5118055555555555"/>
  <pageSetup fitToHeight="10" fitToWidth="1"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64"/>
  <sheetViews>
    <sheetView view="pageBreakPreview" zoomScale="75" zoomScaleSheetLayoutView="75" zoomScalePageLayoutView="0" workbookViewId="0" topLeftCell="A4">
      <selection activeCell="A10" sqref="A10"/>
    </sheetView>
  </sheetViews>
  <sheetFormatPr defaultColWidth="9.140625" defaultRowHeight="12.75"/>
  <cols>
    <col min="1" max="1" width="26.00390625" style="1" customWidth="1"/>
    <col min="2" max="2" width="46.28125" style="1" customWidth="1"/>
    <col min="3" max="4" width="15.7109375" style="1" customWidth="1"/>
    <col min="5" max="7" width="20.140625" style="1" customWidth="1"/>
    <col min="8" max="249" width="9.140625" style="1" customWidth="1"/>
  </cols>
  <sheetData>
    <row r="1" spans="2:10" ht="15.75">
      <c r="B1" s="2"/>
      <c r="C1" s="2"/>
      <c r="D1" s="2"/>
      <c r="E1" s="2"/>
      <c r="G1" s="3"/>
      <c r="H1" s="3"/>
      <c r="I1" s="3"/>
      <c r="J1" s="3"/>
    </row>
    <row r="2" spans="2:10" ht="15.75">
      <c r="B2" s="2"/>
      <c r="C2" s="2"/>
      <c r="D2" s="2"/>
      <c r="E2" s="2"/>
      <c r="G2" s="3"/>
      <c r="H2" s="3"/>
      <c r="I2" s="3"/>
      <c r="J2" s="3"/>
    </row>
    <row r="3" spans="2:10" ht="15.75">
      <c r="B3" s="2"/>
      <c r="C3" s="2"/>
      <c r="D3" s="2"/>
      <c r="E3" s="2"/>
      <c r="G3" s="3"/>
      <c r="H3" s="3"/>
      <c r="I3" s="3"/>
      <c r="J3" s="3"/>
    </row>
    <row r="4" spans="2:10" ht="15.75">
      <c r="B4" s="2"/>
      <c r="C4" s="2"/>
      <c r="D4" s="2"/>
      <c r="E4" s="2"/>
      <c r="G4" s="3"/>
      <c r="H4" s="3"/>
      <c r="I4" s="3"/>
      <c r="J4" s="3"/>
    </row>
    <row r="5" spans="2:10" ht="15.75">
      <c r="B5" s="2"/>
      <c r="C5" s="2"/>
      <c r="D5" s="2"/>
      <c r="E5" s="2"/>
      <c r="G5" s="3"/>
      <c r="H5" s="3"/>
      <c r="I5" s="3"/>
      <c r="J5" s="3"/>
    </row>
    <row r="6" spans="1:10" ht="18">
      <c r="A6" s="46"/>
      <c r="B6" s="46"/>
      <c r="C6" s="46"/>
      <c r="D6" s="46"/>
      <c r="E6" s="3"/>
      <c r="F6" s="3"/>
      <c r="G6" s="3"/>
      <c r="H6" s="3"/>
      <c r="I6" s="3"/>
      <c r="J6" s="3"/>
    </row>
    <row r="7" spans="2:10" ht="15.75">
      <c r="B7" s="2"/>
      <c r="C7" s="2"/>
      <c r="D7" s="2"/>
      <c r="E7" s="2"/>
      <c r="G7" s="3"/>
      <c r="H7" s="3"/>
      <c r="I7" s="3"/>
      <c r="J7" s="3"/>
    </row>
    <row r="8" spans="1:10" ht="15.75">
      <c r="A8" s="42" t="s">
        <v>170</v>
      </c>
      <c r="B8" s="42"/>
      <c r="C8" s="42"/>
      <c r="D8" s="42"/>
      <c r="E8" s="42"/>
      <c r="F8" s="42"/>
      <c r="G8" s="3"/>
      <c r="H8" s="3"/>
      <c r="I8" s="3"/>
      <c r="J8" s="3"/>
    </row>
    <row r="9" spans="1:10" ht="15.75">
      <c r="A9" s="42" t="s">
        <v>175</v>
      </c>
      <c r="B9" s="42"/>
      <c r="C9" s="42"/>
      <c r="D9" s="42"/>
      <c r="E9" s="42"/>
      <c r="F9" s="42"/>
      <c r="G9" s="3"/>
      <c r="H9" s="3"/>
      <c r="I9" s="3"/>
      <c r="J9" s="3"/>
    </row>
    <row r="10" spans="2:10" ht="15.75">
      <c r="B10" s="2"/>
      <c r="C10" s="2"/>
      <c r="D10" s="2"/>
      <c r="E10" s="2"/>
      <c r="G10" s="3"/>
      <c r="H10" s="3"/>
      <c r="I10" s="3"/>
      <c r="J10" s="3"/>
    </row>
    <row r="11" spans="1:10" ht="27" customHeight="1">
      <c r="A11" s="38" t="s">
        <v>0</v>
      </c>
      <c r="B11" s="38" t="s">
        <v>1</v>
      </c>
      <c r="C11" s="40" t="s">
        <v>2</v>
      </c>
      <c r="D11" s="40" t="s">
        <v>3</v>
      </c>
      <c r="E11" s="40" t="s">
        <v>169</v>
      </c>
      <c r="F11" s="40" t="s">
        <v>4</v>
      </c>
      <c r="G11" s="3"/>
      <c r="H11" s="3"/>
      <c r="I11" s="3"/>
      <c r="J11" s="3"/>
    </row>
    <row r="12" spans="1:10" ht="27" customHeight="1">
      <c r="A12" s="38"/>
      <c r="B12" s="38"/>
      <c r="C12" s="40"/>
      <c r="D12" s="40"/>
      <c r="E12" s="41"/>
      <c r="F12" s="40"/>
      <c r="G12" s="3"/>
      <c r="H12" s="3"/>
      <c r="I12" s="3"/>
      <c r="J12" s="3"/>
    </row>
    <row r="13" spans="1:10" ht="30" customHeight="1">
      <c r="A13" s="48" t="s">
        <v>86</v>
      </c>
      <c r="B13" s="20" t="s">
        <v>87</v>
      </c>
      <c r="C13" s="4">
        <v>816.75</v>
      </c>
      <c r="D13" s="4">
        <v>420.19</v>
      </c>
      <c r="E13" s="4"/>
      <c r="F13" s="5"/>
      <c r="G13" s="3"/>
      <c r="H13" s="3"/>
      <c r="I13" s="3"/>
      <c r="J13" s="3"/>
    </row>
    <row r="14" spans="1:10" ht="30" customHeight="1">
      <c r="A14" s="48"/>
      <c r="B14" s="20" t="s">
        <v>88</v>
      </c>
      <c r="C14" s="4">
        <v>246.86</v>
      </c>
      <c r="D14" s="4">
        <v>1072.43</v>
      </c>
      <c r="E14" s="4"/>
      <c r="F14" s="5"/>
      <c r="G14" s="3"/>
      <c r="H14" s="3"/>
      <c r="I14" s="3"/>
      <c r="J14" s="3"/>
    </row>
    <row r="15" spans="1:10" ht="30" customHeight="1">
      <c r="A15" s="19" t="s">
        <v>89</v>
      </c>
      <c r="B15" s="7" t="s">
        <v>15</v>
      </c>
      <c r="C15" s="4">
        <v>250.24</v>
      </c>
      <c r="D15" s="4">
        <v>0</v>
      </c>
      <c r="E15" s="4"/>
      <c r="F15" s="5"/>
      <c r="G15" s="3"/>
      <c r="H15" s="3"/>
      <c r="I15" s="3"/>
      <c r="J15" s="3"/>
    </row>
    <row r="16" spans="1:10" ht="30" customHeight="1">
      <c r="A16" s="6" t="s">
        <v>90</v>
      </c>
      <c r="B16" s="7" t="s">
        <v>15</v>
      </c>
      <c r="C16" s="4">
        <v>273.22</v>
      </c>
      <c r="D16" s="4">
        <v>367.21</v>
      </c>
      <c r="E16" s="4"/>
      <c r="F16" s="5"/>
      <c r="G16" s="3"/>
      <c r="H16" s="3"/>
      <c r="I16" s="3"/>
      <c r="J16" s="3"/>
    </row>
    <row r="17" spans="1:10" ht="30" customHeight="1">
      <c r="A17" s="6" t="s">
        <v>91</v>
      </c>
      <c r="B17" s="7" t="s">
        <v>15</v>
      </c>
      <c r="C17" s="4">
        <v>292.5</v>
      </c>
      <c r="D17" s="4">
        <v>314.12</v>
      </c>
      <c r="E17" s="4"/>
      <c r="F17" s="5"/>
      <c r="G17" s="3"/>
      <c r="H17" s="3"/>
      <c r="I17" s="3"/>
      <c r="J17" s="3"/>
    </row>
    <row r="18" spans="1:10" ht="30" customHeight="1">
      <c r="A18" s="6" t="s">
        <v>92</v>
      </c>
      <c r="B18" s="7" t="s">
        <v>15</v>
      </c>
      <c r="C18" s="4">
        <v>306.24</v>
      </c>
      <c r="D18" s="4">
        <v>1186</v>
      </c>
      <c r="E18" s="4"/>
      <c r="F18" s="5"/>
      <c r="G18" s="3"/>
      <c r="H18" s="3"/>
      <c r="I18" s="3"/>
      <c r="J18" s="3"/>
    </row>
    <row r="19" spans="1:10" ht="30" customHeight="1">
      <c r="A19" s="6" t="s">
        <v>93</v>
      </c>
      <c r="B19" s="7" t="s">
        <v>15</v>
      </c>
      <c r="C19" s="4">
        <v>259.16</v>
      </c>
      <c r="D19" s="4">
        <v>1241</v>
      </c>
      <c r="E19" s="4"/>
      <c r="F19" s="5"/>
      <c r="G19" s="3"/>
      <c r="H19" s="3"/>
      <c r="I19" s="3"/>
      <c r="J19" s="3"/>
    </row>
    <row r="20" spans="1:10" ht="30" customHeight="1">
      <c r="A20" s="6" t="s">
        <v>94</v>
      </c>
      <c r="B20" s="7" t="s">
        <v>15</v>
      </c>
      <c r="C20" s="4">
        <v>305.59</v>
      </c>
      <c r="D20" s="4">
        <v>879</v>
      </c>
      <c r="E20" s="4"/>
      <c r="F20" s="5"/>
      <c r="G20" s="3"/>
      <c r="H20" s="3"/>
      <c r="I20" s="3"/>
      <c r="J20" s="3"/>
    </row>
    <row r="21" spans="1:10" ht="30" customHeight="1">
      <c r="A21" s="6" t="s">
        <v>95</v>
      </c>
      <c r="B21" s="7" t="s">
        <v>15</v>
      </c>
      <c r="C21" s="4">
        <v>238.08</v>
      </c>
      <c r="D21" s="4">
        <v>521.94</v>
      </c>
      <c r="E21" s="4"/>
      <c r="F21" s="5"/>
      <c r="G21" s="3"/>
      <c r="H21" s="3"/>
      <c r="I21" s="3"/>
      <c r="J21" s="3"/>
    </row>
    <row r="22" spans="1:10" ht="30" customHeight="1">
      <c r="A22" s="6" t="s">
        <v>96</v>
      </c>
      <c r="B22" s="7" t="s">
        <v>15</v>
      </c>
      <c r="C22" s="4">
        <v>345.67</v>
      </c>
      <c r="D22" s="4">
        <v>1945.67</v>
      </c>
      <c r="E22" s="4"/>
      <c r="F22" s="5"/>
      <c r="G22" s="3"/>
      <c r="H22" s="3"/>
      <c r="I22" s="3"/>
      <c r="J22" s="3"/>
    </row>
    <row r="23" spans="1:10" ht="30" customHeight="1">
      <c r="A23" s="6" t="s">
        <v>97</v>
      </c>
      <c r="B23" s="7" t="s">
        <v>15</v>
      </c>
      <c r="C23" s="4">
        <v>342.56</v>
      </c>
      <c r="D23" s="4">
        <v>16.01</v>
      </c>
      <c r="E23" s="4"/>
      <c r="F23" s="5"/>
      <c r="G23" s="3"/>
      <c r="H23" s="3"/>
      <c r="I23" s="3"/>
      <c r="J23" s="3"/>
    </row>
    <row r="24" spans="1:10" ht="30" customHeight="1">
      <c r="A24" s="40" t="s">
        <v>98</v>
      </c>
      <c r="B24" s="7" t="s">
        <v>167</v>
      </c>
      <c r="C24" s="4">
        <v>3881.17</v>
      </c>
      <c r="D24" s="4">
        <v>2429.93</v>
      </c>
      <c r="E24" s="4"/>
      <c r="F24" s="5"/>
      <c r="G24" s="3"/>
      <c r="H24" s="3"/>
      <c r="I24" s="3"/>
      <c r="J24" s="3"/>
    </row>
    <row r="25" spans="1:10" ht="30" customHeight="1">
      <c r="A25" s="47"/>
      <c r="B25" s="7" t="s">
        <v>160</v>
      </c>
      <c r="C25" s="4">
        <v>1482.2</v>
      </c>
      <c r="D25" s="4">
        <v>524.85</v>
      </c>
      <c r="E25" s="4"/>
      <c r="F25" s="5"/>
      <c r="G25" s="3"/>
      <c r="H25" s="3"/>
      <c r="I25" s="3"/>
      <c r="J25" s="3"/>
    </row>
    <row r="26" spans="1:10" ht="30" customHeight="1">
      <c r="A26" s="6" t="s">
        <v>99</v>
      </c>
      <c r="B26" s="7" t="s">
        <v>15</v>
      </c>
      <c r="C26" s="4">
        <v>257.57</v>
      </c>
      <c r="D26" s="4">
        <v>0</v>
      </c>
      <c r="E26" s="4"/>
      <c r="F26" s="5"/>
      <c r="G26" s="3"/>
      <c r="H26" s="3"/>
      <c r="I26" s="3"/>
      <c r="J26" s="3"/>
    </row>
    <row r="27" spans="1:10" ht="30" customHeight="1">
      <c r="A27" s="6" t="s">
        <v>100</v>
      </c>
      <c r="B27" s="7" t="s">
        <v>15</v>
      </c>
      <c r="C27" s="4">
        <v>360.82</v>
      </c>
      <c r="D27" s="4">
        <v>212.15</v>
      </c>
      <c r="E27" s="4"/>
      <c r="F27" s="5"/>
      <c r="G27" s="3"/>
      <c r="H27" s="3"/>
      <c r="I27" s="3"/>
      <c r="J27" s="3"/>
    </row>
    <row r="28" spans="1:10" ht="30" customHeight="1">
      <c r="A28" s="6" t="s">
        <v>101</v>
      </c>
      <c r="B28" s="7" t="s">
        <v>15</v>
      </c>
      <c r="C28" s="4">
        <v>239.66</v>
      </c>
      <c r="D28" s="4">
        <v>362.2</v>
      </c>
      <c r="E28" s="4"/>
      <c r="F28" s="5"/>
      <c r="G28" s="3"/>
      <c r="H28" s="3"/>
      <c r="I28" s="3"/>
      <c r="J28" s="3"/>
    </row>
    <row r="29" spans="1:10" ht="30" customHeight="1">
      <c r="A29" s="7" t="s">
        <v>102</v>
      </c>
      <c r="B29" s="7" t="s">
        <v>15</v>
      </c>
      <c r="C29" s="4">
        <v>610</v>
      </c>
      <c r="D29" s="4">
        <v>884</v>
      </c>
      <c r="E29" s="4"/>
      <c r="F29" s="5"/>
      <c r="G29" s="3"/>
      <c r="H29" s="3"/>
      <c r="I29" s="3"/>
      <c r="J29" s="3"/>
    </row>
    <row r="30" spans="1:10" ht="30" customHeight="1">
      <c r="A30" s="6" t="s">
        <v>103</v>
      </c>
      <c r="B30" s="7" t="s">
        <v>15</v>
      </c>
      <c r="C30" s="4">
        <v>201.44</v>
      </c>
      <c r="D30" s="4">
        <v>24.8</v>
      </c>
      <c r="E30" s="4"/>
      <c r="F30" s="5"/>
      <c r="G30" s="3"/>
      <c r="H30" s="3"/>
      <c r="I30" s="3"/>
      <c r="J30" s="3"/>
    </row>
    <row r="31" spans="1:10" ht="30" customHeight="1">
      <c r="A31" s="6" t="s">
        <v>104</v>
      </c>
      <c r="B31" s="7" t="s">
        <v>15</v>
      </c>
      <c r="C31" s="4">
        <v>492.99</v>
      </c>
      <c r="D31" s="4">
        <v>98.83</v>
      </c>
      <c r="E31" s="4"/>
      <c r="F31" s="5"/>
      <c r="G31" s="3"/>
      <c r="H31" s="3"/>
      <c r="I31" s="3"/>
      <c r="J31" s="3"/>
    </row>
    <row r="32" spans="1:10" ht="30" customHeight="1">
      <c r="A32" s="6" t="s">
        <v>105</v>
      </c>
      <c r="B32" s="7" t="s">
        <v>15</v>
      </c>
      <c r="C32" s="4">
        <v>142.1</v>
      </c>
      <c r="D32" s="4">
        <v>99.52</v>
      </c>
      <c r="E32" s="4"/>
      <c r="F32" s="5"/>
      <c r="G32" s="3"/>
      <c r="H32" s="3"/>
      <c r="I32" s="3"/>
      <c r="J32" s="3"/>
    </row>
    <row r="33" spans="1:10" ht="30" customHeight="1">
      <c r="A33" s="6" t="s">
        <v>106</v>
      </c>
      <c r="B33" s="7" t="s">
        <v>15</v>
      </c>
      <c r="C33" s="4">
        <v>489.83</v>
      </c>
      <c r="D33" s="4">
        <v>373.77</v>
      </c>
      <c r="E33" s="4"/>
      <c r="F33" s="5"/>
      <c r="G33" s="3"/>
      <c r="H33" s="3"/>
      <c r="I33" s="3"/>
      <c r="J33" s="3"/>
    </row>
    <row r="34" spans="1:10" ht="30" customHeight="1">
      <c r="A34" s="39" t="s">
        <v>107</v>
      </c>
      <c r="B34" s="7" t="s">
        <v>108</v>
      </c>
      <c r="C34" s="4">
        <v>439.34</v>
      </c>
      <c r="D34" s="4">
        <v>508.33</v>
      </c>
      <c r="E34" s="4"/>
      <c r="F34" s="5"/>
      <c r="G34" s="3"/>
      <c r="H34" s="3"/>
      <c r="I34" s="3"/>
      <c r="J34" s="3"/>
    </row>
    <row r="35" spans="1:10" ht="30" customHeight="1">
      <c r="A35" s="39"/>
      <c r="B35" s="7" t="s">
        <v>109</v>
      </c>
      <c r="C35" s="4">
        <v>132.95</v>
      </c>
      <c r="D35" s="4">
        <v>1342.22</v>
      </c>
      <c r="E35" s="4"/>
      <c r="F35" s="5"/>
      <c r="G35" s="3"/>
      <c r="H35" s="3"/>
      <c r="I35" s="3"/>
      <c r="J35" s="3"/>
    </row>
    <row r="36" spans="1:10" ht="30" customHeight="1">
      <c r="A36" s="6" t="s">
        <v>110</v>
      </c>
      <c r="B36" s="7" t="s">
        <v>15</v>
      </c>
      <c r="C36" s="4">
        <v>409.61</v>
      </c>
      <c r="D36" s="4">
        <v>212.5</v>
      </c>
      <c r="E36" s="4"/>
      <c r="F36" s="5"/>
      <c r="G36" s="3"/>
      <c r="H36" s="3"/>
      <c r="I36" s="3"/>
      <c r="J36" s="3"/>
    </row>
    <row r="37" spans="1:10" ht="30" customHeight="1">
      <c r="A37" s="6" t="s">
        <v>111</v>
      </c>
      <c r="B37" s="7" t="s">
        <v>15</v>
      </c>
      <c r="C37" s="4">
        <v>302</v>
      </c>
      <c r="D37" s="4">
        <v>600</v>
      </c>
      <c r="E37" s="4"/>
      <c r="F37" s="5"/>
      <c r="G37" s="3"/>
      <c r="H37" s="3"/>
      <c r="I37" s="3"/>
      <c r="J37" s="3"/>
    </row>
    <row r="38" spans="1:10" ht="30" customHeight="1">
      <c r="A38" s="6" t="s">
        <v>112</v>
      </c>
      <c r="B38" s="7" t="s">
        <v>113</v>
      </c>
      <c r="C38" s="4">
        <v>1250.67</v>
      </c>
      <c r="D38" s="4">
        <v>1749.33</v>
      </c>
      <c r="E38" s="4"/>
      <c r="F38" s="5"/>
      <c r="G38" s="3"/>
      <c r="H38" s="3"/>
      <c r="I38" s="3"/>
      <c r="J38" s="3"/>
    </row>
    <row r="39" spans="1:10" ht="30" customHeight="1">
      <c r="A39" s="7" t="s">
        <v>114</v>
      </c>
      <c r="B39" s="7" t="s">
        <v>15</v>
      </c>
      <c r="C39" s="4">
        <v>239.33</v>
      </c>
      <c r="D39" s="4">
        <v>679.43</v>
      </c>
      <c r="E39" s="4"/>
      <c r="F39" s="5"/>
      <c r="G39" s="3"/>
      <c r="H39" s="3"/>
      <c r="I39" s="3"/>
      <c r="J39" s="3"/>
    </row>
    <row r="40" spans="1:10" ht="30" customHeight="1">
      <c r="A40" s="7" t="s">
        <v>115</v>
      </c>
      <c r="B40" s="7" t="s">
        <v>15</v>
      </c>
      <c r="C40" s="4">
        <v>542.32</v>
      </c>
      <c r="D40" s="4">
        <v>843.32</v>
      </c>
      <c r="E40" s="4"/>
      <c r="F40" s="5"/>
      <c r="G40" s="3"/>
      <c r="H40" s="3"/>
      <c r="I40" s="3"/>
      <c r="J40" s="3"/>
    </row>
    <row r="41" spans="1:10" ht="30" customHeight="1">
      <c r="A41" s="6" t="s">
        <v>116</v>
      </c>
      <c r="B41" s="7" t="s">
        <v>15</v>
      </c>
      <c r="C41" s="4">
        <v>221.79</v>
      </c>
      <c r="D41" s="4">
        <v>370.23</v>
      </c>
      <c r="E41" s="4"/>
      <c r="F41" s="5"/>
      <c r="G41" s="3"/>
      <c r="H41" s="3"/>
      <c r="I41" s="3"/>
      <c r="J41" s="3"/>
    </row>
    <row r="42" spans="1:10" ht="30" customHeight="1">
      <c r="A42" s="6" t="s">
        <v>117</v>
      </c>
      <c r="B42" s="7" t="s">
        <v>15</v>
      </c>
      <c r="C42" s="4">
        <v>369.33</v>
      </c>
      <c r="D42" s="4">
        <v>600</v>
      </c>
      <c r="E42" s="4"/>
      <c r="F42" s="5"/>
      <c r="G42" s="3"/>
      <c r="H42" s="3"/>
      <c r="I42" s="3"/>
      <c r="J42" s="3"/>
    </row>
    <row r="43" spans="1:10" ht="30" customHeight="1">
      <c r="A43" s="6" t="s">
        <v>118</v>
      </c>
      <c r="B43" s="7" t="s">
        <v>15</v>
      </c>
      <c r="C43" s="4">
        <v>241.53</v>
      </c>
      <c r="D43" s="4">
        <v>140.11</v>
      </c>
      <c r="E43" s="4"/>
      <c r="F43" s="5"/>
      <c r="G43" s="3"/>
      <c r="H43" s="3"/>
      <c r="I43" s="3"/>
      <c r="J43" s="3"/>
    </row>
    <row r="44" spans="1:10" ht="30" customHeight="1">
      <c r="A44" s="6" t="s">
        <v>119</v>
      </c>
      <c r="B44" s="7" t="s">
        <v>15</v>
      </c>
      <c r="C44" s="4">
        <v>309.82</v>
      </c>
      <c r="D44" s="4">
        <v>565.6</v>
      </c>
      <c r="E44" s="4"/>
      <c r="F44" s="5"/>
      <c r="G44" s="3"/>
      <c r="H44" s="3"/>
      <c r="I44" s="3"/>
      <c r="J44" s="3"/>
    </row>
    <row r="45" spans="1:10" ht="30" customHeight="1">
      <c r="A45" s="6" t="s">
        <v>120</v>
      </c>
      <c r="B45" s="7" t="s">
        <v>15</v>
      </c>
      <c r="C45" s="4">
        <v>357.86</v>
      </c>
      <c r="D45" s="4">
        <v>0</v>
      </c>
      <c r="E45" s="4"/>
      <c r="F45" s="5"/>
      <c r="G45" s="3"/>
      <c r="H45" s="3"/>
      <c r="I45" s="3"/>
      <c r="J45" s="3"/>
    </row>
    <row r="46" spans="1:10" ht="30" customHeight="1">
      <c r="A46" s="6" t="s">
        <v>121</v>
      </c>
      <c r="B46" s="7" t="s">
        <v>15</v>
      </c>
      <c r="C46" s="4">
        <v>395.39</v>
      </c>
      <c r="D46" s="4">
        <v>542.59</v>
      </c>
      <c r="E46" s="4"/>
      <c r="F46" s="5"/>
      <c r="G46" s="3"/>
      <c r="H46" s="3"/>
      <c r="I46" s="3"/>
      <c r="J46" s="3"/>
    </row>
    <row r="47" spans="1:10" ht="30" customHeight="1">
      <c r="A47" s="6" t="s">
        <v>122</v>
      </c>
      <c r="B47" s="7" t="s">
        <v>15</v>
      </c>
      <c r="C47" s="4">
        <v>452.5</v>
      </c>
      <c r="D47" s="4">
        <v>747.32</v>
      </c>
      <c r="E47" s="4"/>
      <c r="F47" s="5"/>
      <c r="G47" s="3"/>
      <c r="H47" s="3"/>
      <c r="I47" s="3"/>
      <c r="J47" s="3"/>
    </row>
    <row r="48" spans="1:10" ht="30" customHeight="1">
      <c r="A48" s="6" t="s">
        <v>123</v>
      </c>
      <c r="B48" s="7" t="s">
        <v>15</v>
      </c>
      <c r="C48" s="4">
        <v>238.13</v>
      </c>
      <c r="D48" s="4">
        <v>0</v>
      </c>
      <c r="E48" s="4"/>
      <c r="F48" s="5"/>
      <c r="G48" s="3"/>
      <c r="H48" s="3"/>
      <c r="I48" s="3"/>
      <c r="J48" s="3"/>
    </row>
    <row r="49" spans="1:10" ht="30" customHeight="1">
      <c r="A49" s="6" t="s">
        <v>124</v>
      </c>
      <c r="B49" s="7" t="s">
        <v>125</v>
      </c>
      <c r="C49" s="4">
        <v>941.09</v>
      </c>
      <c r="D49" s="4">
        <v>2101.4</v>
      </c>
      <c r="E49" s="4"/>
      <c r="F49" s="5"/>
      <c r="G49" s="3"/>
      <c r="H49" s="3"/>
      <c r="I49" s="3"/>
      <c r="J49" s="3"/>
    </row>
    <row r="50" spans="1:10" ht="30" customHeight="1">
      <c r="A50" s="6" t="s">
        <v>126</v>
      </c>
      <c r="B50" s="7" t="s">
        <v>15</v>
      </c>
      <c r="C50" s="4">
        <v>238.71</v>
      </c>
      <c r="D50" s="4">
        <v>0</v>
      </c>
      <c r="E50" s="4"/>
      <c r="F50" s="5"/>
      <c r="G50" s="3"/>
      <c r="H50" s="3"/>
      <c r="I50" s="3"/>
      <c r="J50" s="3"/>
    </row>
    <row r="51" spans="1:10" ht="30" customHeight="1">
      <c r="A51" s="39" t="s">
        <v>127</v>
      </c>
      <c r="B51" s="7" t="s">
        <v>128</v>
      </c>
      <c r="C51" s="4">
        <f>(8+13.71+26.39+26.65-5.39+13.71+8+29.01+21.92+26.29+21.92+29.01)+(21.42+9.73+10.19+42.61+42.52+20.92+17.64+1.81+10.08+32.13+21.1+10.19+9.73+113.1-5.39)+(3.8)+(8.48)+(42.4+20.63+18.86+21.06+21.08+40.41+1.8+40.33+1.8+21.08+21.06+21.05+21.08+40.42+1.8+36.75+1.8+3.22+39.09+20.76+37.47+2.29+20.63+113.1-5.39)</f>
        <v>1193.8600000000001</v>
      </c>
      <c r="D51" s="4">
        <f>2296.03-390.72</f>
        <v>1905.3100000000002</v>
      </c>
      <c r="E51" s="4"/>
      <c r="F51" s="5"/>
      <c r="G51" s="3"/>
      <c r="H51" s="3"/>
      <c r="I51" s="3"/>
      <c r="J51" s="3"/>
    </row>
    <row r="52" spans="1:10" ht="30" customHeight="1">
      <c r="A52" s="39"/>
      <c r="B52" s="7" t="s">
        <v>129</v>
      </c>
      <c r="C52" s="4">
        <f>ROUND(2.45*3.2+2.95*3.2+2.4*3+(0.25+1.15+0.15+3.25)*4.7+4.5*3.15+4.9*3.4+(0.15+5.6+0.15+2.9+0.15+1.2)*(1.15)+3.25*5.6+4.85*3.4+3.25*2.9+(0.15+3.25)*1.2+3.05*2.05+(0.25+0.15+1+0.15+1+0.15+2.45)*1.35+4*3+2.3*1.85+1*1.85+1*1.85+2.45*(0.15+1.85)+(2.3+0.15+1+0.15+1+0.15+2.45)*2+4*2,2)</f>
        <v>198.2</v>
      </c>
      <c r="D52" s="4">
        <v>0</v>
      </c>
      <c r="E52" s="4"/>
      <c r="F52" s="5"/>
      <c r="G52" s="3"/>
      <c r="H52" s="3"/>
      <c r="I52" s="3"/>
      <c r="J52" s="3"/>
    </row>
    <row r="53" spans="1:10" ht="30" customHeight="1">
      <c r="A53" s="6" t="s">
        <v>130</v>
      </c>
      <c r="B53" s="7" t="s">
        <v>15</v>
      </c>
      <c r="C53" s="4">
        <v>171.22</v>
      </c>
      <c r="D53" s="4">
        <v>81.99</v>
      </c>
      <c r="E53" s="4"/>
      <c r="F53" s="5"/>
      <c r="G53" s="3"/>
      <c r="H53" s="3"/>
      <c r="I53" s="3"/>
      <c r="J53" s="3"/>
    </row>
    <row r="54" spans="1:10" ht="30" customHeight="1">
      <c r="A54" s="6" t="s">
        <v>131</v>
      </c>
      <c r="B54" s="7" t="s">
        <v>15</v>
      </c>
      <c r="C54" s="4">
        <v>391.57</v>
      </c>
      <c r="D54" s="4">
        <v>548.89</v>
      </c>
      <c r="E54" s="4"/>
      <c r="F54" s="5"/>
      <c r="G54" s="3"/>
      <c r="H54" s="3"/>
      <c r="I54" s="3"/>
      <c r="J54" s="3"/>
    </row>
    <row r="55" spans="1:10" ht="30" customHeight="1">
      <c r="A55" s="6" t="s">
        <v>132</v>
      </c>
      <c r="B55" s="7" t="s">
        <v>15</v>
      </c>
      <c r="C55" s="4">
        <v>386.26</v>
      </c>
      <c r="D55" s="4">
        <f>778.57-C55</f>
        <v>392.31000000000006</v>
      </c>
      <c r="E55" s="4"/>
      <c r="F55" s="5"/>
      <c r="G55" s="3"/>
      <c r="H55" s="3"/>
      <c r="I55" s="10">
        <f>C59+D59</f>
        <v>49740.740000000005</v>
      </c>
      <c r="J55" s="3"/>
    </row>
    <row r="56" spans="1:10" ht="30" customHeight="1">
      <c r="A56" s="39" t="s">
        <v>133</v>
      </c>
      <c r="B56" s="7" t="s">
        <v>134</v>
      </c>
      <c r="C56" s="4">
        <v>357.7</v>
      </c>
      <c r="D56" s="4">
        <v>833</v>
      </c>
      <c r="E56" s="4"/>
      <c r="F56" s="5"/>
      <c r="G56" s="3"/>
      <c r="H56" s="3"/>
      <c r="I56" s="3">
        <f>4*I55</f>
        <v>198962.96000000002</v>
      </c>
      <c r="J56" s="3"/>
    </row>
    <row r="57" spans="1:10" ht="30" customHeight="1">
      <c r="A57" s="39"/>
      <c r="B57" s="7" t="s">
        <v>135</v>
      </c>
      <c r="C57" s="4">
        <v>286.28</v>
      </c>
      <c r="D57" s="4">
        <v>101.13</v>
      </c>
      <c r="E57" s="4"/>
      <c r="F57" s="5"/>
      <c r="G57" s="3"/>
      <c r="H57" s="3"/>
      <c r="I57" s="3"/>
      <c r="J57" s="3"/>
    </row>
    <row r="58" spans="5:6" ht="15.75">
      <c r="E58" s="16"/>
      <c r="F58" s="16"/>
    </row>
    <row r="59" spans="2:6" ht="45" customHeight="1">
      <c r="B59" s="8" t="s">
        <v>62</v>
      </c>
      <c r="C59" s="9">
        <f>SUM(C13:C58)</f>
        <v>21902.110000000004</v>
      </c>
      <c r="D59" s="9">
        <f>SUM(D13:D58)</f>
        <v>27838.630000000005</v>
      </c>
      <c r="E59" s="16"/>
      <c r="F59" s="14"/>
    </row>
    <row r="60" spans="5:6" ht="15.75">
      <c r="E60" s="16"/>
      <c r="F60" s="16"/>
    </row>
    <row r="61" spans="5:6" ht="15.75">
      <c r="E61" s="16"/>
      <c r="F61" s="16"/>
    </row>
    <row r="64" ht="15.75">
      <c r="C64" s="10">
        <f>C59+D59</f>
        <v>49740.740000000005</v>
      </c>
    </row>
  </sheetData>
  <sheetProtection selectLockedCells="1" selectUnlockedCells="1"/>
  <mergeCells count="14">
    <mergeCell ref="F11:F12"/>
    <mergeCell ref="A8:F8"/>
    <mergeCell ref="A9:F9"/>
    <mergeCell ref="A24:A25"/>
    <mergeCell ref="A56:A57"/>
    <mergeCell ref="A34:A35"/>
    <mergeCell ref="A51:A52"/>
    <mergeCell ref="A13:A14"/>
    <mergeCell ref="A6:D6"/>
    <mergeCell ref="A11:A12"/>
    <mergeCell ref="B11:B12"/>
    <mergeCell ref="C11:C12"/>
    <mergeCell ref="D11:D12"/>
    <mergeCell ref="E11:E12"/>
  </mergeCells>
  <printOptions horizontalCentered="1"/>
  <pageMargins left="0.5902777777777778" right="0.39375" top="0.5902777777777778" bottom="0.39375" header="0.5118055555555555" footer="0.5118055555555555"/>
  <pageSetup fitToHeight="10" horizontalDpi="300" verticalDpi="3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M33"/>
  <sheetViews>
    <sheetView view="pageBreakPreview" zoomScale="75" zoomScaleSheetLayoutView="75" zoomScalePageLayoutView="0" workbookViewId="0" topLeftCell="A1">
      <selection activeCell="A4" sqref="A4"/>
    </sheetView>
  </sheetViews>
  <sheetFormatPr defaultColWidth="9.140625" defaultRowHeight="12.75"/>
  <cols>
    <col min="1" max="1" width="26.00390625" style="1" customWidth="1"/>
    <col min="2" max="2" width="46.28125" style="1" customWidth="1"/>
    <col min="3" max="4" width="15.7109375" style="1" customWidth="1"/>
    <col min="5" max="5" width="25.57421875" style="1" customWidth="1"/>
    <col min="6" max="6" width="14.00390625" style="1" customWidth="1"/>
    <col min="7" max="16384" width="9.140625" style="1" customWidth="1"/>
  </cols>
  <sheetData>
    <row r="1" spans="2:13" ht="15.75">
      <c r="B1" s="2"/>
      <c r="C1" s="2"/>
      <c r="D1" s="2"/>
      <c r="E1" s="2"/>
      <c r="G1" s="3"/>
      <c r="H1" s="3"/>
      <c r="I1" s="3"/>
      <c r="J1" s="3"/>
      <c r="K1" s="3"/>
      <c r="L1" s="3"/>
      <c r="M1" s="3"/>
    </row>
    <row r="2" spans="1:13" ht="15.75">
      <c r="A2" s="42" t="s">
        <v>170</v>
      </c>
      <c r="B2" s="42"/>
      <c r="C2" s="42"/>
      <c r="D2" s="42"/>
      <c r="E2" s="42"/>
      <c r="G2" s="3"/>
      <c r="H2" s="3"/>
      <c r="I2" s="3"/>
      <c r="J2" s="3"/>
      <c r="K2" s="3"/>
      <c r="L2" s="3"/>
      <c r="M2" s="3"/>
    </row>
    <row r="3" spans="1:13" ht="15.75">
      <c r="A3" s="42" t="s">
        <v>174</v>
      </c>
      <c r="B3" s="42"/>
      <c r="C3" s="42"/>
      <c r="D3" s="42"/>
      <c r="E3" s="42"/>
      <c r="G3" s="3"/>
      <c r="H3" s="3"/>
      <c r="I3" s="3"/>
      <c r="J3" s="3"/>
      <c r="K3" s="3"/>
      <c r="L3" s="3"/>
      <c r="M3" s="3"/>
    </row>
    <row r="4" spans="2:13" ht="15.75">
      <c r="B4" s="2"/>
      <c r="C4" s="2"/>
      <c r="D4" s="2"/>
      <c r="E4" s="2"/>
      <c r="G4" s="3"/>
      <c r="H4" s="3"/>
      <c r="I4" s="3"/>
      <c r="J4" s="3"/>
      <c r="K4" s="3"/>
      <c r="L4" s="3"/>
      <c r="M4" s="3"/>
    </row>
    <row r="5" spans="1:13" ht="27" customHeight="1">
      <c r="A5" s="38" t="s">
        <v>0</v>
      </c>
      <c r="B5" s="38" t="s">
        <v>1</v>
      </c>
      <c r="C5" s="40" t="s">
        <v>2</v>
      </c>
      <c r="D5" s="40" t="s">
        <v>3</v>
      </c>
      <c r="E5" s="40" t="s">
        <v>169</v>
      </c>
      <c r="F5" s="40" t="s">
        <v>4</v>
      </c>
      <c r="G5" s="3"/>
      <c r="H5" s="3"/>
      <c r="I5" s="3"/>
      <c r="J5" s="3"/>
      <c r="K5" s="3"/>
      <c r="L5" s="3"/>
      <c r="M5" s="3"/>
    </row>
    <row r="6" spans="1:13" ht="45" customHeight="1">
      <c r="A6" s="38"/>
      <c r="B6" s="38"/>
      <c r="C6" s="40"/>
      <c r="D6" s="40"/>
      <c r="E6" s="41"/>
      <c r="F6" s="40"/>
      <c r="G6" s="3"/>
      <c r="H6" s="3"/>
      <c r="I6" s="3"/>
      <c r="J6" s="3"/>
      <c r="K6" s="3"/>
      <c r="L6" s="3"/>
      <c r="M6" s="3"/>
    </row>
    <row r="7" spans="1:13" ht="27" customHeight="1">
      <c r="A7" s="6" t="s">
        <v>136</v>
      </c>
      <c r="B7" s="7" t="s">
        <v>137</v>
      </c>
      <c r="C7" s="4">
        <v>318.2</v>
      </c>
      <c r="D7" s="4">
        <v>197.69</v>
      </c>
      <c r="E7" s="4"/>
      <c r="F7" s="5"/>
      <c r="G7" s="3"/>
      <c r="H7" s="3"/>
      <c r="I7" s="3"/>
      <c r="J7" s="3"/>
      <c r="K7" s="3"/>
      <c r="L7" s="3"/>
      <c r="M7" s="3"/>
    </row>
    <row r="8" spans="1:13" ht="30" customHeight="1">
      <c r="A8" s="6" t="s">
        <v>138</v>
      </c>
      <c r="B8" s="7" t="s">
        <v>15</v>
      </c>
      <c r="C8" s="4">
        <v>386.35</v>
      </c>
      <c r="D8" s="4">
        <f>543.57-C8</f>
        <v>157.22000000000003</v>
      </c>
      <c r="E8" s="4"/>
      <c r="F8" s="5"/>
      <c r="G8" s="3"/>
      <c r="H8" s="3"/>
      <c r="I8" s="3"/>
      <c r="J8" s="3"/>
      <c r="K8" s="3"/>
      <c r="L8" s="3"/>
      <c r="M8" s="3"/>
    </row>
    <row r="9" spans="1:13" ht="30" customHeight="1">
      <c r="A9" s="6" t="s">
        <v>139</v>
      </c>
      <c r="B9" s="7" t="s">
        <v>15</v>
      </c>
      <c r="C9" s="4">
        <v>254.26</v>
      </c>
      <c r="D9" s="4">
        <v>345.75</v>
      </c>
      <c r="E9" s="4"/>
      <c r="F9" s="5"/>
      <c r="G9" s="3"/>
      <c r="H9" s="3"/>
      <c r="I9" s="3"/>
      <c r="J9" s="3"/>
      <c r="K9" s="3"/>
      <c r="L9" s="3"/>
      <c r="M9" s="3"/>
    </row>
    <row r="10" spans="1:13" ht="30" customHeight="1">
      <c r="A10" s="6" t="s">
        <v>140</v>
      </c>
      <c r="B10" s="7" t="s">
        <v>15</v>
      </c>
      <c r="C10" s="4">
        <v>240.66</v>
      </c>
      <c r="D10" s="4">
        <v>807.08</v>
      </c>
      <c r="E10" s="4"/>
      <c r="F10" s="5"/>
      <c r="G10" s="3"/>
      <c r="H10" s="3"/>
      <c r="I10" s="3"/>
      <c r="J10" s="3"/>
      <c r="K10" s="3"/>
      <c r="L10" s="3"/>
      <c r="M10" s="3"/>
    </row>
    <row r="11" spans="1:13" ht="30" customHeight="1">
      <c r="A11" s="6" t="s">
        <v>141</v>
      </c>
      <c r="B11" s="7" t="s">
        <v>15</v>
      </c>
      <c r="C11" s="4">
        <v>347.08</v>
      </c>
      <c r="D11" s="4">
        <f>2289.22-C11</f>
        <v>1942.1399999999999</v>
      </c>
      <c r="E11" s="4"/>
      <c r="F11" s="5"/>
      <c r="G11" s="3"/>
      <c r="H11" s="3"/>
      <c r="I11" s="3"/>
      <c r="J11" s="3"/>
      <c r="K11" s="3"/>
      <c r="L11" s="3"/>
      <c r="M11" s="3"/>
    </row>
    <row r="12" spans="1:13" ht="30" customHeight="1">
      <c r="A12" s="6" t="s">
        <v>142</v>
      </c>
      <c r="B12" s="7" t="s">
        <v>15</v>
      </c>
      <c r="C12" s="4">
        <v>341.21</v>
      </c>
      <c r="D12" s="4">
        <v>0</v>
      </c>
      <c r="E12" s="4"/>
      <c r="F12" s="5"/>
      <c r="G12" s="3"/>
      <c r="H12" s="3"/>
      <c r="I12" s="3"/>
      <c r="J12" s="3"/>
      <c r="K12" s="3"/>
      <c r="L12" s="3"/>
      <c r="M12" s="3"/>
    </row>
    <row r="13" spans="1:13" ht="30" customHeight="1">
      <c r="A13" s="6" t="s">
        <v>143</v>
      </c>
      <c r="B13" s="7" t="s">
        <v>15</v>
      </c>
      <c r="C13" s="4">
        <v>559.25</v>
      </c>
      <c r="D13" s="4">
        <v>851.89</v>
      </c>
      <c r="E13" s="4"/>
      <c r="F13" s="5"/>
      <c r="G13" s="3"/>
      <c r="H13" s="3"/>
      <c r="I13" s="3"/>
      <c r="J13" s="3"/>
      <c r="K13" s="3"/>
      <c r="L13" s="3"/>
      <c r="M13" s="3"/>
    </row>
    <row r="14" spans="1:13" ht="30" customHeight="1">
      <c r="A14" s="6" t="s">
        <v>144</v>
      </c>
      <c r="B14" s="7" t="s">
        <v>161</v>
      </c>
      <c r="C14" s="4">
        <v>1019.63</v>
      </c>
      <c r="D14" s="4">
        <v>1218.33</v>
      </c>
      <c r="E14" s="4"/>
      <c r="F14" s="5"/>
      <c r="G14" s="3"/>
      <c r="H14" s="3"/>
      <c r="I14" s="3"/>
      <c r="J14" s="3"/>
      <c r="K14" s="3"/>
      <c r="L14" s="3"/>
      <c r="M14" s="3"/>
    </row>
    <row r="15" spans="1:13" ht="30" customHeight="1">
      <c r="A15" s="6" t="s">
        <v>145</v>
      </c>
      <c r="B15" s="7" t="s">
        <v>146</v>
      </c>
      <c r="C15" s="4">
        <v>306.24</v>
      </c>
      <c r="D15" s="4">
        <v>1818.3</v>
      </c>
      <c r="E15" s="4"/>
      <c r="F15" s="5"/>
      <c r="G15" s="3"/>
      <c r="H15" s="3"/>
      <c r="I15" s="3"/>
      <c r="J15" s="3"/>
      <c r="K15" s="3"/>
      <c r="L15" s="3"/>
      <c r="M15" s="3"/>
    </row>
    <row r="16" spans="1:13" ht="30" customHeight="1">
      <c r="A16" s="6" t="s">
        <v>147</v>
      </c>
      <c r="B16" s="7" t="s">
        <v>148</v>
      </c>
      <c r="C16" s="4">
        <v>591.27</v>
      </c>
      <c r="D16" s="4">
        <v>2408.73</v>
      </c>
      <c r="E16" s="4"/>
      <c r="F16" s="5"/>
      <c r="G16" s="3"/>
      <c r="H16" s="3"/>
      <c r="I16" s="3"/>
      <c r="J16" s="3"/>
      <c r="K16" s="3"/>
      <c r="L16" s="3"/>
      <c r="M16" s="3"/>
    </row>
    <row r="17" spans="1:13" ht="30" customHeight="1">
      <c r="A17" s="6" t="s">
        <v>149</v>
      </c>
      <c r="B17" s="7" t="s">
        <v>15</v>
      </c>
      <c r="C17" s="4">
        <v>312.2</v>
      </c>
      <c r="D17" s="4">
        <v>737.2</v>
      </c>
      <c r="E17" s="4"/>
      <c r="F17" s="5"/>
      <c r="G17" s="3"/>
      <c r="H17" s="3"/>
      <c r="I17" s="3"/>
      <c r="J17" s="3"/>
      <c r="K17" s="3"/>
      <c r="L17" s="3"/>
      <c r="M17" s="3"/>
    </row>
    <row r="18" spans="1:13" ht="30" customHeight="1">
      <c r="A18" s="6" t="s">
        <v>150</v>
      </c>
      <c r="B18" s="7" t="s">
        <v>15</v>
      </c>
      <c r="C18" s="4">
        <v>346.1</v>
      </c>
      <c r="D18" s="4">
        <v>206.99</v>
      </c>
      <c r="E18" s="4"/>
      <c r="F18" s="5"/>
      <c r="G18" s="3"/>
      <c r="H18" s="3"/>
      <c r="I18" s="3"/>
      <c r="J18" s="3"/>
      <c r="K18" s="3"/>
      <c r="L18" s="3"/>
      <c r="M18" s="3"/>
    </row>
    <row r="19" spans="1:13" ht="30" customHeight="1">
      <c r="A19" s="6" t="s">
        <v>151</v>
      </c>
      <c r="B19" s="7" t="s">
        <v>15</v>
      </c>
      <c r="C19" s="4">
        <v>480</v>
      </c>
      <c r="D19" s="4">
        <v>1930.01</v>
      </c>
      <c r="E19" s="4"/>
      <c r="F19" s="5"/>
      <c r="G19" s="3"/>
      <c r="H19" s="3"/>
      <c r="I19" s="3"/>
      <c r="J19" s="3"/>
      <c r="K19" s="3"/>
      <c r="L19" s="3"/>
      <c r="M19" s="3"/>
    </row>
    <row r="20" spans="1:13" ht="30" customHeight="1">
      <c r="A20" s="6" t="s">
        <v>152</v>
      </c>
      <c r="B20" s="7" t="s">
        <v>153</v>
      </c>
      <c r="C20" s="4">
        <v>1287.81</v>
      </c>
      <c r="D20" s="4">
        <v>3582.32</v>
      </c>
      <c r="E20" s="4"/>
      <c r="F20" s="5"/>
      <c r="G20" s="3"/>
      <c r="H20" s="3"/>
      <c r="I20" s="3"/>
      <c r="J20" s="3"/>
      <c r="K20" s="3"/>
      <c r="L20" s="3"/>
      <c r="M20" s="3"/>
    </row>
    <row r="21" spans="1:13" ht="30" customHeight="1">
      <c r="A21" s="6" t="s">
        <v>154</v>
      </c>
      <c r="B21" s="7" t="s">
        <v>15</v>
      </c>
      <c r="C21" s="4">
        <v>292.09</v>
      </c>
      <c r="D21" s="4">
        <v>319.71</v>
      </c>
      <c r="E21" s="4"/>
      <c r="F21" s="5"/>
      <c r="G21" s="3"/>
      <c r="H21" s="3"/>
      <c r="I21" s="3"/>
      <c r="J21" s="3"/>
      <c r="K21" s="3"/>
      <c r="L21" s="3"/>
      <c r="M21" s="3"/>
    </row>
    <row r="22" spans="1:13" ht="30" customHeight="1">
      <c r="A22" s="6" t="s">
        <v>155</v>
      </c>
      <c r="B22" s="7" t="s">
        <v>156</v>
      </c>
      <c r="C22" s="4">
        <v>312.2</v>
      </c>
      <c r="D22" s="4">
        <v>484.6</v>
      </c>
      <c r="E22" s="4"/>
      <c r="F22" s="5"/>
      <c r="G22" s="3"/>
      <c r="H22" s="10"/>
      <c r="I22" s="3"/>
      <c r="J22" s="3"/>
      <c r="K22" s="3"/>
      <c r="L22" s="3"/>
      <c r="M22" s="3"/>
    </row>
    <row r="23" spans="1:13" ht="30" customHeight="1">
      <c r="A23" s="6" t="s">
        <v>157</v>
      </c>
      <c r="B23" s="7" t="s">
        <v>15</v>
      </c>
      <c r="C23" s="4">
        <v>411.21</v>
      </c>
      <c r="D23" s="4">
        <v>212.6</v>
      </c>
      <c r="E23" s="4"/>
      <c r="F23" s="5"/>
      <c r="G23" s="3"/>
      <c r="H23" s="3"/>
      <c r="I23" s="3"/>
      <c r="J23" s="3"/>
      <c r="K23" s="3"/>
      <c r="L23" s="3"/>
      <c r="M23" s="3"/>
    </row>
    <row r="24" spans="1:13" ht="30" customHeight="1">
      <c r="A24" s="6" t="s">
        <v>158</v>
      </c>
      <c r="B24" s="7" t="s">
        <v>15</v>
      </c>
      <c r="C24" s="4">
        <v>312.2</v>
      </c>
      <c r="D24" s="4">
        <v>2870.91</v>
      </c>
      <c r="E24" s="4"/>
      <c r="F24" s="5"/>
      <c r="G24" s="10"/>
      <c r="H24" s="3"/>
      <c r="I24" s="3"/>
      <c r="J24" s="3"/>
      <c r="K24" s="3"/>
      <c r="L24" s="3"/>
      <c r="M24" s="3"/>
    </row>
    <row r="25" spans="3:6" ht="15.75">
      <c r="C25" s="12"/>
      <c r="E25" s="4"/>
      <c r="F25" s="5"/>
    </row>
    <row r="26" spans="2:6" ht="45" customHeight="1">
      <c r="B26" s="11" t="s">
        <v>62</v>
      </c>
      <c r="C26" s="13">
        <f>SUM(C7:C25)</f>
        <v>8117.96</v>
      </c>
      <c r="D26" s="13">
        <f>SUM(D7:D25)</f>
        <v>20091.469999999998</v>
      </c>
      <c r="E26" s="4"/>
      <c r="F26" s="5">
        <f>SUM(F7:F24)</f>
        <v>0</v>
      </c>
    </row>
    <row r="27" spans="5:6" ht="15.75">
      <c r="E27" s="4"/>
      <c r="F27" s="5"/>
    </row>
    <row r="33" ht="15.75">
      <c r="C33" s="10"/>
    </row>
  </sheetData>
  <sheetProtection selectLockedCells="1" selectUnlockedCells="1"/>
  <mergeCells count="8">
    <mergeCell ref="F5:F6"/>
    <mergeCell ref="E5:E6"/>
    <mergeCell ref="A2:E2"/>
    <mergeCell ref="A3:E3"/>
    <mergeCell ref="A5:A6"/>
    <mergeCell ref="B5:B6"/>
    <mergeCell ref="C5:C6"/>
    <mergeCell ref="D5:D6"/>
  </mergeCells>
  <printOptions horizontalCentered="1"/>
  <pageMargins left="0.5902777777777778" right="0.39375" top="0.5902777777777778" bottom="0.39375" header="0.5118055555555555" footer="0.5118055555555555"/>
  <pageSetup fitToHeight="10" fitToWidth="1" horizontalDpi="300" verticalDpi="3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:E5"/>
    </sheetView>
  </sheetViews>
  <sheetFormatPr defaultColWidth="9.140625" defaultRowHeight="12.75"/>
  <cols>
    <col min="1" max="1" width="26.8515625" style="0" customWidth="1"/>
    <col min="2" max="2" width="13.8515625" style="0" customWidth="1"/>
    <col min="3" max="3" width="14.57421875" style="0" customWidth="1"/>
    <col min="4" max="4" width="19.140625" style="0" customWidth="1"/>
    <col min="5" max="5" width="20.7109375" style="0" bestFit="1" customWidth="1"/>
  </cols>
  <sheetData>
    <row r="1" spans="1:5" ht="15.75">
      <c r="A1" s="42" t="s">
        <v>170</v>
      </c>
      <c r="B1" s="42"/>
      <c r="C1" s="42"/>
      <c r="D1" s="42"/>
      <c r="E1" s="42"/>
    </row>
    <row r="2" spans="1:5" ht="15.75">
      <c r="A2" s="49" t="s">
        <v>178</v>
      </c>
      <c r="B2" s="49"/>
      <c r="C2" s="49"/>
      <c r="D2" s="49"/>
      <c r="E2" s="49"/>
    </row>
    <row r="3" spans="1:5" ht="15.75">
      <c r="A3" s="32"/>
      <c r="B3" s="32"/>
      <c r="C3" s="32"/>
      <c r="D3" s="32"/>
      <c r="E3" s="32"/>
    </row>
    <row r="4" spans="1:5" ht="63">
      <c r="A4" s="19" t="s">
        <v>1</v>
      </c>
      <c r="B4" s="19" t="s">
        <v>171</v>
      </c>
      <c r="C4" s="19" t="s">
        <v>172</v>
      </c>
      <c r="D4" s="19" t="s">
        <v>169</v>
      </c>
      <c r="E4" s="19" t="s">
        <v>4</v>
      </c>
    </row>
    <row r="5" spans="1:5" ht="48" customHeight="1">
      <c r="A5" s="33" t="s">
        <v>173</v>
      </c>
      <c r="B5" s="36">
        <v>9905.4</v>
      </c>
      <c r="C5" s="37">
        <v>11649.97</v>
      </c>
      <c r="D5" s="34"/>
      <c r="E5" s="35"/>
    </row>
  </sheetData>
  <sheetProtection/>
  <mergeCells count="2">
    <mergeCell ref="A1:E1"/>
    <mergeCell ref="A2:E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4.8515625" style="0" customWidth="1"/>
    <col min="2" max="2" width="13.8515625" style="0" customWidth="1"/>
    <col min="3" max="3" width="15.28125" style="0" customWidth="1"/>
    <col min="5" max="5" width="35.140625" style="0" customWidth="1"/>
  </cols>
  <sheetData>
    <row r="1" spans="1:5" ht="15.75">
      <c r="A1" s="42" t="s">
        <v>170</v>
      </c>
      <c r="B1" s="42"/>
      <c r="C1" s="42"/>
      <c r="D1" s="42"/>
      <c r="E1" s="42"/>
    </row>
    <row r="2" spans="1:5" ht="15.75">
      <c r="A2" s="49" t="s">
        <v>179</v>
      </c>
      <c r="B2" s="49"/>
      <c r="C2" s="49"/>
      <c r="D2" s="49"/>
      <c r="E2" s="49"/>
    </row>
    <row r="3" spans="1:5" ht="15.75">
      <c r="A3" s="32"/>
      <c r="B3" s="32"/>
      <c r="C3" s="32"/>
      <c r="D3" s="32"/>
      <c r="E3" s="32"/>
    </row>
    <row r="4" spans="1:5" ht="46.5" customHeight="1">
      <c r="A4" s="19" t="s">
        <v>1</v>
      </c>
      <c r="B4" s="19" t="s">
        <v>171</v>
      </c>
      <c r="C4" s="19" t="s">
        <v>172</v>
      </c>
      <c r="D4" s="19" t="s">
        <v>169</v>
      </c>
      <c r="E4" s="19" t="s">
        <v>4</v>
      </c>
    </row>
    <row r="5" spans="1:5" ht="42" customHeight="1">
      <c r="A5" s="33" t="s">
        <v>180</v>
      </c>
      <c r="B5" s="36">
        <v>706.55</v>
      </c>
      <c r="C5" s="37">
        <v>585.63</v>
      </c>
      <c r="D5" s="34"/>
      <c r="E5" s="35"/>
    </row>
  </sheetData>
  <sheetProtection/>
  <mergeCells count="2">
    <mergeCell ref="A1:E1"/>
    <mergeCell ref="A2:E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da Silva Barradas Neto</dc:creator>
  <cp:keywords/>
  <dc:description/>
  <cp:lastModifiedBy>Antonio</cp:lastModifiedBy>
  <cp:lastPrinted>2019-10-30T12:13:08Z</cp:lastPrinted>
  <dcterms:created xsi:type="dcterms:W3CDTF">2019-10-15T12:35:39Z</dcterms:created>
  <dcterms:modified xsi:type="dcterms:W3CDTF">2020-09-18T11:28:22Z</dcterms:modified>
  <cp:category/>
  <cp:version/>
  <cp:contentType/>
  <cp:contentStatus/>
</cp:coreProperties>
</file>