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J-PI\Novo TR_Manutenção Predial_2022\SEI 21.0.000025744-0\"/>
    </mc:Choice>
  </mc:AlternateContent>
  <bookViews>
    <workbookView xWindow="0" yWindow="0" windowWidth="16380" windowHeight="8190" tabRatio="803"/>
  </bookViews>
  <sheets>
    <sheet name="Resumo" sheetId="22" r:id="rId1"/>
    <sheet name="Polos" sheetId="1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Polos!$A$2:$K$151</definedName>
    <definedName name="BDI">[1]Insumos!$D$5</definedName>
    <definedName name="faad5_">[1]Insumos!$F$201</definedName>
  </definedNames>
  <calcPr calcId="162913"/>
</workbook>
</file>

<file path=xl/calcChain.xml><?xml version="1.0" encoding="utf-8"?>
<calcChain xmlns="http://schemas.openxmlformats.org/spreadsheetml/2006/main">
  <c r="F71" i="18" l="1"/>
  <c r="F70" i="18"/>
  <c r="F68" i="18"/>
  <c r="E59" i="18"/>
  <c r="E60" i="18"/>
  <c r="E61" i="18"/>
  <c r="E62" i="18"/>
  <c r="E63" i="18"/>
  <c r="E64" i="18"/>
  <c r="E58" i="18"/>
  <c r="D59" i="18"/>
  <c r="D60" i="18"/>
  <c r="D61" i="18"/>
  <c r="D62" i="18"/>
  <c r="D63" i="18"/>
  <c r="D64" i="18"/>
  <c r="D58" i="18"/>
  <c r="M64" i="18" l="1"/>
  <c r="M13" i="22" l="1"/>
  <c r="L13" i="22"/>
  <c r="M12" i="22"/>
  <c r="L12" i="22"/>
  <c r="M11" i="22"/>
  <c r="L11" i="22"/>
  <c r="M8" i="22"/>
  <c r="L8" i="22"/>
  <c r="F89" i="18" l="1"/>
  <c r="F88" i="18"/>
  <c r="F86" i="18"/>
  <c r="D77" i="18"/>
  <c r="E77" i="18"/>
  <c r="D78" i="18"/>
  <c r="E78" i="18"/>
  <c r="D79" i="18"/>
  <c r="E79" i="18"/>
  <c r="D80" i="18"/>
  <c r="E80" i="18"/>
  <c r="D81" i="18"/>
  <c r="E81" i="18"/>
  <c r="D82" i="18"/>
  <c r="E82" i="18"/>
  <c r="E76" i="18"/>
  <c r="D76" i="18"/>
  <c r="M82" i="18" l="1"/>
  <c r="L6" i="22"/>
  <c r="L14" i="22" s="1"/>
  <c r="F15" i="18"/>
  <c r="M6" i="22" l="1"/>
  <c r="M14" i="22" s="1"/>
  <c r="F145" i="18" l="1"/>
  <c r="F144" i="18"/>
  <c r="F142" i="18"/>
  <c r="F126" i="18" l="1"/>
  <c r="F125" i="18"/>
  <c r="F123" i="18"/>
  <c r="F107" i="18"/>
  <c r="F106" i="18"/>
  <c r="F104" i="18"/>
  <c r="F52" i="18" l="1"/>
  <c r="F51" i="18"/>
  <c r="F49" i="18"/>
  <c r="F34" i="18" l="1"/>
  <c r="F33" i="18"/>
  <c r="F31" i="18"/>
  <c r="D132" i="18" l="1"/>
  <c r="E132" i="18"/>
  <c r="D133" i="18"/>
  <c r="E133" i="18"/>
  <c r="D134" i="18"/>
  <c r="E134" i="18"/>
  <c r="D135" i="18"/>
  <c r="E135" i="18"/>
  <c r="D136" i="18"/>
  <c r="E136" i="18"/>
  <c r="D137" i="18"/>
  <c r="E137" i="18"/>
  <c r="D138" i="18"/>
  <c r="E138" i="18"/>
  <c r="M137" i="18" l="1"/>
  <c r="D113" i="18"/>
  <c r="E113" i="18"/>
  <c r="D114" i="18"/>
  <c r="E114" i="18"/>
  <c r="D115" i="18"/>
  <c r="E115" i="18"/>
  <c r="D116" i="18"/>
  <c r="E116" i="18"/>
  <c r="D117" i="18"/>
  <c r="E117" i="18"/>
  <c r="D118" i="18"/>
  <c r="E118" i="18"/>
  <c r="D119" i="18"/>
  <c r="E119" i="18"/>
  <c r="M119" i="18" l="1"/>
  <c r="D13" i="22"/>
  <c r="C13" i="22"/>
  <c r="E13" i="22"/>
  <c r="G13" i="22"/>
  <c r="F13" i="22"/>
  <c r="K13" i="22"/>
  <c r="J13" i="22"/>
  <c r="I13" i="22"/>
  <c r="H13" i="22"/>
  <c r="B13" i="22"/>
  <c r="D94" i="18"/>
  <c r="E94" i="18"/>
  <c r="D95" i="18"/>
  <c r="E95" i="18"/>
  <c r="D96" i="18"/>
  <c r="E96" i="18"/>
  <c r="D97" i="18"/>
  <c r="E97" i="18"/>
  <c r="D98" i="18"/>
  <c r="E98" i="18"/>
  <c r="D99" i="18"/>
  <c r="E99" i="18"/>
  <c r="D100" i="18"/>
  <c r="E100" i="18"/>
  <c r="M100" i="18" l="1"/>
  <c r="O13" i="22"/>
  <c r="N13" i="22"/>
  <c r="B12" i="22"/>
  <c r="G12" i="22"/>
  <c r="F12" i="22"/>
  <c r="I12" i="22"/>
  <c r="H12" i="22"/>
  <c r="E12" i="22"/>
  <c r="K12" i="22"/>
  <c r="J12" i="22"/>
  <c r="C12" i="22"/>
  <c r="I11" i="22" l="1"/>
  <c r="N12" i="22"/>
  <c r="H11" i="22"/>
  <c r="D12" i="22"/>
  <c r="O12" i="22" s="1"/>
  <c r="G10" i="22"/>
  <c r="B11" i="22"/>
  <c r="G11" i="22"/>
  <c r="F11" i="22"/>
  <c r="K11" i="22"/>
  <c r="J11" i="22"/>
  <c r="E11" i="22"/>
  <c r="C11" i="22"/>
  <c r="N11" i="22" l="1"/>
  <c r="K10" i="22"/>
  <c r="F10" i="22"/>
  <c r="D10" i="22"/>
  <c r="J10" i="22"/>
  <c r="D11" i="22"/>
  <c r="O11" i="22" s="1"/>
  <c r="E10" i="22"/>
  <c r="C10" i="22"/>
  <c r="B10" i="22"/>
  <c r="I10" i="22"/>
  <c r="H10" i="22"/>
  <c r="D39" i="18"/>
  <c r="E39" i="18"/>
  <c r="D40" i="18"/>
  <c r="E40" i="18"/>
  <c r="D41" i="18"/>
  <c r="E41" i="18"/>
  <c r="D42" i="18"/>
  <c r="E42" i="18"/>
  <c r="D43" i="18"/>
  <c r="E43" i="18"/>
  <c r="D44" i="18"/>
  <c r="E44" i="18"/>
  <c r="D45" i="18"/>
  <c r="E45" i="18"/>
  <c r="M45" i="18" l="1"/>
  <c r="N10" i="22"/>
  <c r="O10" i="22"/>
  <c r="G8" i="22"/>
  <c r="G9" i="22"/>
  <c r="F9" i="22"/>
  <c r="K9" i="22"/>
  <c r="J9" i="22"/>
  <c r="I9" i="22"/>
  <c r="H9" i="22"/>
  <c r="B9" i="22"/>
  <c r="C9" i="22"/>
  <c r="E9" i="22"/>
  <c r="D21" i="18"/>
  <c r="E21" i="18"/>
  <c r="D22" i="18"/>
  <c r="E22" i="18"/>
  <c r="D23" i="18"/>
  <c r="E23" i="18"/>
  <c r="D24" i="18"/>
  <c r="E24" i="18"/>
  <c r="D25" i="18"/>
  <c r="E25" i="18"/>
  <c r="D26" i="18"/>
  <c r="E26" i="18"/>
  <c r="D27" i="18"/>
  <c r="E27" i="18"/>
  <c r="M27" i="18" l="1"/>
  <c r="K8" i="22"/>
  <c r="F8" i="22"/>
  <c r="N9" i="22"/>
  <c r="J8" i="22"/>
  <c r="C8" i="22"/>
  <c r="D9" i="22"/>
  <c r="O9" i="22" s="1"/>
  <c r="I8" i="22"/>
  <c r="H8" i="22"/>
  <c r="D8" i="22"/>
  <c r="B8" i="22"/>
  <c r="E8" i="22"/>
  <c r="D5" i="18"/>
  <c r="E5" i="18"/>
  <c r="D6" i="18"/>
  <c r="E6" i="18"/>
  <c r="D7" i="18"/>
  <c r="E7" i="18"/>
  <c r="D8" i="18"/>
  <c r="E8" i="18"/>
  <c r="D9" i="18"/>
  <c r="E9" i="18"/>
  <c r="D10" i="18"/>
  <c r="E10" i="18"/>
  <c r="D11" i="18"/>
  <c r="E11" i="18"/>
  <c r="M11" i="18" l="1"/>
  <c r="M150" i="18" s="1"/>
  <c r="O8" i="22"/>
  <c r="N8" i="22"/>
  <c r="B7" i="22"/>
  <c r="I7" i="22"/>
  <c r="I14" i="22" s="1"/>
  <c r="H7" i="22"/>
  <c r="H14" i="22" s="1"/>
  <c r="K7" i="22"/>
  <c r="K14" i="22" s="1"/>
  <c r="J7" i="22"/>
  <c r="J14" i="22" s="1"/>
  <c r="G7" i="22"/>
  <c r="F7" i="22"/>
  <c r="C7" i="22"/>
  <c r="G6" i="22"/>
  <c r="E7" i="22"/>
  <c r="N7" i="22" l="1"/>
  <c r="D7" i="22"/>
  <c r="O7" i="22" s="1"/>
  <c r="F6" i="22"/>
  <c r="F14" i="22" s="1"/>
  <c r="J36" i="18"/>
  <c r="G14" i="22"/>
  <c r="E6" i="22" l="1"/>
  <c r="E14" i="22" s="1"/>
  <c r="C6" i="22"/>
  <c r="C14" i="22" s="1"/>
  <c r="B6" i="22" l="1"/>
  <c r="N6" i="22" s="1"/>
  <c r="N14" i="22" s="1"/>
  <c r="D6" i="22" l="1"/>
  <c r="O6" i="22" s="1"/>
  <c r="B14" i="22"/>
  <c r="O14" i="22" l="1"/>
  <c r="D14" i="22"/>
</calcChain>
</file>

<file path=xl/sharedStrings.xml><?xml version="1.0" encoding="utf-8"?>
<sst xmlns="http://schemas.openxmlformats.org/spreadsheetml/2006/main" count="301" uniqueCount="58">
  <si>
    <t>Polo</t>
  </si>
  <si>
    <t>Fixo</t>
  </si>
  <si>
    <t>Volante</t>
  </si>
  <si>
    <t xml:space="preserve">Valor Estimado Mão de Obra </t>
  </si>
  <si>
    <t>Valor Estimado Contratação</t>
  </si>
  <si>
    <t>Mensal</t>
  </si>
  <si>
    <t>Anual</t>
  </si>
  <si>
    <t>Total</t>
  </si>
  <si>
    <t>Teresina</t>
  </si>
  <si>
    <t>Floriano</t>
  </si>
  <si>
    <t>Picos</t>
  </si>
  <si>
    <t>São João do Piauí</t>
  </si>
  <si>
    <t>PLANILHA RESUMO POLOS - SEM DESONERAÇÃO</t>
  </si>
  <si>
    <t>VALOR TOTAL MENSAL ESTIMADO</t>
  </si>
  <si>
    <t>VALOR TOTAL ANUAL ESTIMADO</t>
  </si>
  <si>
    <t>Valor Estimado - Materiais e Equipamentos</t>
  </si>
  <si>
    <t>Valor Estimado - Deslocamento</t>
  </si>
  <si>
    <t>Valor Estimado - Estadia</t>
  </si>
  <si>
    <t>Água Branca</t>
  </si>
  <si>
    <t>Campo Maior</t>
  </si>
  <si>
    <t>Parnaíba</t>
  </si>
  <si>
    <t>PLANILHA POLO - SEM DESONERAÇÃO</t>
  </si>
  <si>
    <t>Postos de serviços</t>
  </si>
  <si>
    <t>Quant. estimada contratada</t>
  </si>
  <si>
    <t>Valor Unitário estimado mensal (R$)</t>
  </si>
  <si>
    <t>Valor Total estimado mensal (R$)</t>
  </si>
  <si>
    <t>Valor Total estimado anual (R$)</t>
  </si>
  <si>
    <t>Volante (h)</t>
  </si>
  <si>
    <t>Volante (h/mês)</t>
  </si>
  <si>
    <t>Volante (h/ano)</t>
  </si>
  <si>
    <t>Valor mensal estimado ........................................................................</t>
  </si>
  <si>
    <t>Total Anual estimado ...........................................................................</t>
  </si>
  <si>
    <t>Subtotal Mão-de-Obra</t>
  </si>
  <si>
    <t>Total Mão-de-Obra</t>
  </si>
  <si>
    <t>Materiais e Equipamentos</t>
  </si>
  <si>
    <t>Tec. Eletrônica</t>
  </si>
  <si>
    <t>Tec. Eletrotécnica</t>
  </si>
  <si>
    <t>Serv. Gerais</t>
  </si>
  <si>
    <t>Aux. Serv. Gerais</t>
  </si>
  <si>
    <t>Supervisor</t>
  </si>
  <si>
    <t>Tec. Refrigeração</t>
  </si>
  <si>
    <t>Tec. Eletromecânica</t>
  </si>
  <si>
    <t>Deslocamento (Km)</t>
  </si>
  <si>
    <t>Estadia (Unid)</t>
  </si>
  <si>
    <t>TERESINA</t>
  </si>
  <si>
    <t>ÁGUA BRANCA</t>
  </si>
  <si>
    <t>CAMPO MAIOR</t>
  </si>
  <si>
    <t>FLORIANO</t>
  </si>
  <si>
    <t>PARNAÍBA</t>
  </si>
  <si>
    <t>PICOS</t>
  </si>
  <si>
    <t>SÃO JOÃO DO PIAUÍ</t>
  </si>
  <si>
    <t>Quant.</t>
  </si>
  <si>
    <t>Valor unit.(R$)</t>
  </si>
  <si>
    <t>BOM JESUS</t>
  </si>
  <si>
    <t>Bom Jesus</t>
  </si>
  <si>
    <t>Manutenção de Elevadores</t>
  </si>
  <si>
    <t>Valor Estimado - Manutenção de Elevadores</t>
  </si>
  <si>
    <t>BDI (___%)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</si>
</sst>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R$-416]\ #,##0.00;\-[$R$-416]\ #,##0.00"/>
    <numFmt numFmtId="165" formatCode="0.0"/>
    <numFmt numFmtId="166" formatCode="_-* #,##0.00_-;\-* #,##0.00_-;_-* \-??_-;_-@_-"/>
    <numFmt numFmtId="167" formatCode="&quot;R$ &quot;#,##0.00;&quot;-R$ &quot;#,##0.00"/>
    <numFmt numFmtId="168" formatCode="_-&quot;R$ &quot;* #,##0.00_-;&quot;-R$ &quot;* #,##0.00_-;_-&quot;R$ &quot;* \-??_-;_-@_-"/>
    <numFmt numFmtId="169" formatCode="&quot;R$ &quot;#,##0.00"/>
    <numFmt numFmtId="170" formatCode="&quot;R$ &quot;#,##0.00;[Red]&quot;-R$ &quot;#,##0.00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10">
    <xf numFmtId="0" fontId="0" fillId="0" borderId="0"/>
    <xf numFmtId="168" fontId="3" fillId="0" borderId="0" applyFill="0" applyBorder="0" applyAlignment="0" applyProtection="0"/>
    <xf numFmtId="0" fontId="2" fillId="0" borderId="0"/>
    <xf numFmtId="0" fontId="3" fillId="0" borderId="0"/>
    <xf numFmtId="43" fontId="1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3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</cellStyleXfs>
  <cellXfs count="147">
    <xf numFmtId="0" fontId="0" fillId="0" borderId="0" xfId="0"/>
    <xf numFmtId="0" fontId="3" fillId="0" borderId="0" xfId="3"/>
    <xf numFmtId="0" fontId="7" fillId="0" borderId="4" xfId="3" applyFont="1" applyFill="1" applyBorder="1" applyAlignment="1">
      <alignment horizontal="center" vertical="top" wrapText="1"/>
    </xf>
    <xf numFmtId="166" fontId="6" fillId="0" borderId="3" xfId="7" applyFont="1" applyFill="1" applyBorder="1" applyAlignment="1" applyProtection="1">
      <alignment horizontal="center" vertical="top" wrapText="1"/>
    </xf>
    <xf numFmtId="166" fontId="6" fillId="0" borderId="1" xfId="7" applyFont="1" applyFill="1" applyBorder="1" applyAlignment="1" applyProtection="1">
      <alignment horizontal="center" vertical="top" wrapText="1"/>
    </xf>
    <xf numFmtId="166" fontId="6" fillId="0" borderId="38" xfId="7" applyFont="1" applyFill="1" applyBorder="1" applyAlignment="1" applyProtection="1">
      <alignment horizontal="center" vertical="top" wrapText="1"/>
    </xf>
    <xf numFmtId="166" fontId="6" fillId="0" borderId="40" xfId="7" applyFont="1" applyFill="1" applyBorder="1" applyAlignment="1" applyProtection="1">
      <alignment horizontal="center" vertical="top" wrapText="1"/>
    </xf>
    <xf numFmtId="166" fontId="6" fillId="0" borderId="34" xfId="7" applyFont="1" applyFill="1" applyBorder="1" applyAlignment="1" applyProtection="1">
      <alignment horizontal="center" vertical="top" wrapText="1"/>
    </xf>
    <xf numFmtId="0" fontId="6" fillId="0" borderId="17" xfId="3" applyFont="1" applyFill="1" applyBorder="1" applyAlignment="1">
      <alignment vertical="top" wrapText="1"/>
    </xf>
    <xf numFmtId="166" fontId="6" fillId="0" borderId="0" xfId="7" applyFont="1" applyFill="1" applyBorder="1" applyAlignment="1" applyProtection="1">
      <alignment horizontal="center" vertical="top" wrapText="1"/>
    </xf>
    <xf numFmtId="166" fontId="6" fillId="0" borderId="37" xfId="7" applyFont="1" applyFill="1" applyBorder="1" applyAlignment="1" applyProtection="1">
      <alignment horizontal="center" vertical="top" wrapText="1"/>
    </xf>
    <xf numFmtId="0" fontId="6" fillId="0" borderId="13" xfId="3" applyFont="1" applyFill="1" applyBorder="1" applyAlignment="1">
      <alignment vertical="top" wrapText="1"/>
    </xf>
    <xf numFmtId="0" fontId="7" fillId="0" borderId="17" xfId="3" applyFont="1" applyFill="1" applyBorder="1" applyAlignment="1">
      <alignment vertical="top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28" xfId="3" applyFont="1" applyFill="1" applyBorder="1" applyAlignment="1">
      <alignment horizontal="center" vertical="center" wrapText="1"/>
    </xf>
    <xf numFmtId="0" fontId="5" fillId="0" borderId="34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top" wrapText="1"/>
    </xf>
    <xf numFmtId="166" fontId="6" fillId="0" borderId="12" xfId="7" applyFont="1" applyFill="1" applyBorder="1" applyAlignment="1" applyProtection="1">
      <alignment horizontal="center" vertical="top" wrapText="1"/>
    </xf>
    <xf numFmtId="166" fontId="6" fillId="0" borderId="45" xfId="7" applyFont="1" applyFill="1" applyBorder="1" applyAlignment="1" applyProtection="1">
      <alignment horizontal="center" vertical="top" wrapText="1"/>
    </xf>
    <xf numFmtId="166" fontId="6" fillId="0" borderId="7" xfId="7" applyFont="1" applyFill="1" applyBorder="1" applyAlignment="1" applyProtection="1">
      <alignment horizontal="center" vertical="top" wrapText="1"/>
    </xf>
    <xf numFmtId="0" fontId="6" fillId="0" borderId="0" xfId="3" applyFont="1" applyFill="1" applyBorder="1" applyAlignment="1">
      <alignment vertical="top" wrapText="1"/>
    </xf>
    <xf numFmtId="0" fontId="7" fillId="0" borderId="0" xfId="3" applyFont="1" applyFill="1" applyBorder="1" applyAlignment="1">
      <alignment horizontal="center" vertical="top" wrapText="1"/>
    </xf>
    <xf numFmtId="166" fontId="6" fillId="0" borderId="27" xfId="7" applyFont="1" applyFill="1" applyBorder="1" applyAlignment="1" applyProtection="1">
      <alignment horizontal="center" vertical="top" wrapText="1"/>
    </xf>
    <xf numFmtId="0" fontId="7" fillId="0" borderId="3" xfId="3" applyFont="1" applyFill="1" applyBorder="1" applyAlignment="1">
      <alignment vertical="top" wrapText="1"/>
    </xf>
    <xf numFmtId="169" fontId="7" fillId="0" borderId="13" xfId="1" applyNumberFormat="1" applyFont="1" applyFill="1" applyBorder="1" applyAlignment="1" applyProtection="1">
      <alignment horizontal="center" vertical="top" wrapText="1"/>
    </xf>
    <xf numFmtId="169" fontId="7" fillId="0" borderId="14" xfId="1" applyNumberFormat="1" applyFont="1" applyFill="1" applyBorder="1" applyAlignment="1" applyProtection="1">
      <alignment horizontal="center" vertical="top" wrapText="1"/>
    </xf>
    <xf numFmtId="167" fontId="7" fillId="0" borderId="23" xfId="7" applyNumberFormat="1" applyFont="1" applyFill="1" applyBorder="1" applyAlignment="1" applyProtection="1">
      <alignment horizontal="center" vertical="top" wrapText="1" readingOrder="1"/>
    </xf>
    <xf numFmtId="167" fontId="7" fillId="0" borderId="8" xfId="7" applyNumberFormat="1" applyFont="1" applyFill="1" applyBorder="1" applyAlignment="1" applyProtection="1">
      <alignment horizontal="center" vertical="top" wrapText="1" readingOrder="1"/>
    </xf>
    <xf numFmtId="167" fontId="7" fillId="0" borderId="27" xfId="7" applyNumberFormat="1" applyFont="1" applyFill="1" applyBorder="1" applyAlignment="1" applyProtection="1">
      <alignment horizontal="center" vertical="top" wrapText="1" readingOrder="1"/>
    </xf>
    <xf numFmtId="167" fontId="7" fillId="0" borderId="41" xfId="7" applyNumberFormat="1" applyFont="1" applyFill="1" applyBorder="1" applyAlignment="1" applyProtection="1">
      <alignment horizontal="center" vertical="top" wrapText="1" readingOrder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44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top" wrapText="1"/>
    </xf>
    <xf numFmtId="0" fontId="7" fillId="0" borderId="16" xfId="3" applyFont="1" applyFill="1" applyBorder="1" applyAlignment="1">
      <alignment horizontal="center" vertical="top" wrapText="1"/>
    </xf>
    <xf numFmtId="0" fontId="6" fillId="0" borderId="12" xfId="3" applyFont="1" applyFill="1" applyBorder="1" applyAlignment="1">
      <alignment horizontal="center" vertical="top" wrapText="1"/>
    </xf>
    <xf numFmtId="0" fontId="6" fillId="0" borderId="10" xfId="3" applyFont="1" applyFill="1" applyBorder="1" applyAlignment="1">
      <alignment horizontal="center" vertical="top" wrapText="1"/>
    </xf>
    <xf numFmtId="43" fontId="11" fillId="0" borderId="7" xfId="4" applyFont="1" applyFill="1" applyBorder="1" applyAlignment="1">
      <alignment vertical="top" wrapText="1"/>
    </xf>
    <xf numFmtId="43" fontId="11" fillId="0" borderId="10" xfId="4" applyFont="1" applyFill="1" applyBorder="1" applyAlignment="1">
      <alignment vertical="top" wrapText="1"/>
    </xf>
    <xf numFmtId="169" fontId="7" fillId="0" borderId="10" xfId="1" applyNumberFormat="1" applyFont="1" applyFill="1" applyBorder="1" applyAlignment="1" applyProtection="1">
      <alignment horizontal="center" vertical="top" wrapText="1"/>
    </xf>
    <xf numFmtId="0" fontId="6" fillId="0" borderId="13" xfId="3" applyFont="1" applyFill="1" applyBorder="1" applyAlignment="1">
      <alignment horizontal="center" vertical="top" wrapText="1"/>
    </xf>
    <xf numFmtId="0" fontId="6" fillId="0" borderId="36" xfId="3" applyFont="1" applyFill="1" applyBorder="1" applyAlignment="1">
      <alignment vertical="center" wrapText="1"/>
    </xf>
    <xf numFmtId="0" fontId="6" fillId="0" borderId="23" xfId="3" applyFont="1" applyFill="1" applyBorder="1" applyAlignment="1">
      <alignment vertical="center" wrapText="1"/>
    </xf>
    <xf numFmtId="0" fontId="6" fillId="0" borderId="36" xfId="3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 wrapText="1"/>
    </xf>
    <xf numFmtId="43" fontId="9" fillId="0" borderId="8" xfId="4" applyFont="1" applyFill="1" applyBorder="1" applyAlignment="1">
      <alignment horizontal="center" vertical="top" wrapText="1"/>
    </xf>
    <xf numFmtId="166" fontId="6" fillId="0" borderId="5" xfId="7" applyFont="1" applyFill="1" applyBorder="1" applyAlignment="1" applyProtection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43" fontId="8" fillId="0" borderId="8" xfId="4" applyFont="1" applyFill="1" applyBorder="1" applyAlignment="1">
      <alignment horizontal="center" vertical="top" wrapText="1"/>
    </xf>
    <xf numFmtId="167" fontId="7" fillId="0" borderId="27" xfId="7" applyNumberFormat="1" applyFont="1" applyFill="1" applyBorder="1" applyAlignment="1" applyProtection="1">
      <alignment horizontal="center" vertical="top" wrapText="1" readingOrder="1"/>
    </xf>
    <xf numFmtId="169" fontId="7" fillId="0" borderId="13" xfId="1" applyNumberFormat="1" applyFont="1" applyFill="1" applyBorder="1" applyAlignment="1" applyProtection="1">
      <alignment horizontal="center" vertical="top" wrapText="1"/>
    </xf>
    <xf numFmtId="169" fontId="7" fillId="0" borderId="14" xfId="1" applyNumberFormat="1" applyFont="1" applyFill="1" applyBorder="1" applyAlignment="1" applyProtection="1">
      <alignment horizontal="center" vertical="top" wrapText="1"/>
    </xf>
    <xf numFmtId="167" fontId="7" fillId="0" borderId="41" xfId="7" applyNumberFormat="1" applyFont="1" applyFill="1" applyBorder="1" applyAlignment="1" applyProtection="1">
      <alignment horizontal="center" vertical="top" wrapText="1" readingOrder="1"/>
    </xf>
    <xf numFmtId="0" fontId="5" fillId="0" borderId="1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43" fontId="12" fillId="0" borderId="7" xfId="4" applyFont="1" applyFill="1" applyBorder="1" applyAlignment="1">
      <alignment vertical="top" wrapText="1"/>
    </xf>
    <xf numFmtId="169" fontId="7" fillId="0" borderId="10" xfId="1" applyNumberFormat="1" applyFont="1" applyFill="1" applyBorder="1" applyAlignment="1" applyProtection="1">
      <alignment horizontal="center" vertical="top" wrapText="1"/>
    </xf>
    <xf numFmtId="169" fontId="7" fillId="0" borderId="14" xfId="1" applyNumberFormat="1" applyFont="1" applyFill="1" applyBorder="1" applyAlignment="1" applyProtection="1">
      <alignment horizontal="center" vertical="top" wrapText="1"/>
    </xf>
    <xf numFmtId="167" fontId="7" fillId="0" borderId="42" xfId="7" applyNumberFormat="1" applyFont="1" applyFill="1" applyBorder="1" applyAlignment="1" applyProtection="1">
      <alignment horizontal="center" vertical="top" wrapText="1" readingOrder="1"/>
    </xf>
    <xf numFmtId="167" fontId="7" fillId="0" borderId="43" xfId="7" applyNumberFormat="1" applyFont="1" applyFill="1" applyBorder="1" applyAlignment="1" applyProtection="1">
      <alignment horizontal="center" vertical="top" wrapText="1" readingOrder="1"/>
    </xf>
    <xf numFmtId="0" fontId="6" fillId="0" borderId="2" xfId="3" applyFont="1" applyFill="1" applyBorder="1" applyAlignment="1">
      <alignment vertical="top" wrapText="1"/>
    </xf>
    <xf numFmtId="0" fontId="6" fillId="0" borderId="15" xfId="3" applyFont="1" applyFill="1" applyBorder="1" applyAlignment="1">
      <alignment vertical="top" wrapText="1"/>
    </xf>
    <xf numFmtId="169" fontId="7" fillId="0" borderId="13" xfId="1" applyNumberFormat="1" applyFont="1" applyFill="1" applyBorder="1" applyAlignment="1" applyProtection="1">
      <alignment horizontal="center" vertical="top" wrapText="1"/>
    </xf>
    <xf numFmtId="0" fontId="6" fillId="0" borderId="29" xfId="3" applyFont="1" applyFill="1" applyBorder="1" applyAlignment="1">
      <alignment horizontal="center" vertical="top" wrapText="1"/>
    </xf>
    <xf numFmtId="0" fontId="6" fillId="0" borderId="30" xfId="3" applyFont="1" applyFill="1" applyBorder="1" applyAlignment="1">
      <alignment horizontal="center" vertical="top" wrapText="1"/>
    </xf>
    <xf numFmtId="167" fontId="7" fillId="0" borderId="23" xfId="7" applyNumberFormat="1" applyFont="1" applyFill="1" applyBorder="1" applyAlignment="1" applyProtection="1">
      <alignment horizontal="center" vertical="top" wrapText="1" readingOrder="1"/>
    </xf>
    <xf numFmtId="167" fontId="7" fillId="0" borderId="8" xfId="7" applyNumberFormat="1" applyFont="1" applyFill="1" applyBorder="1" applyAlignment="1" applyProtection="1">
      <alignment horizontal="center" vertical="top" wrapText="1" readingOrder="1"/>
    </xf>
    <xf numFmtId="167" fontId="7" fillId="0" borderId="10" xfId="1" applyNumberFormat="1" applyFont="1" applyFill="1" applyBorder="1" applyAlignment="1" applyProtection="1">
      <alignment horizontal="center" vertical="top" wrapText="1"/>
    </xf>
    <xf numFmtId="167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0" xfId="3" applyFont="1" applyFill="1" applyBorder="1" applyAlignment="1">
      <alignment horizontal="left" vertical="top" wrapText="1"/>
    </xf>
    <xf numFmtId="0" fontId="7" fillId="0" borderId="13" xfId="3" applyFont="1" applyFill="1" applyBorder="1" applyAlignment="1">
      <alignment horizontal="left" vertical="top" wrapText="1"/>
    </xf>
    <xf numFmtId="0" fontId="7" fillId="0" borderId="14" xfId="3" applyFont="1" applyFill="1" applyBorder="1" applyAlignment="1">
      <alignment horizontal="left" vertical="top" wrapText="1"/>
    </xf>
    <xf numFmtId="170" fontId="7" fillId="0" borderId="10" xfId="3" applyNumberFormat="1" applyFont="1" applyFill="1" applyBorder="1" applyAlignment="1">
      <alignment horizontal="center" vertical="top" wrapText="1"/>
    </xf>
    <xf numFmtId="170" fontId="7" fillId="0" borderId="14" xfId="3" applyNumberFormat="1" applyFont="1" applyFill="1" applyBorder="1" applyAlignment="1">
      <alignment horizontal="center" vertical="top" wrapText="1"/>
    </xf>
    <xf numFmtId="167" fontId="7" fillId="0" borderId="27" xfId="7" applyNumberFormat="1" applyFont="1" applyFill="1" applyBorder="1" applyAlignment="1" applyProtection="1">
      <alignment horizontal="center" vertical="top" wrapText="1" readingOrder="1"/>
    </xf>
    <xf numFmtId="167" fontId="7" fillId="0" borderId="41" xfId="7" applyNumberFormat="1" applyFont="1" applyFill="1" applyBorder="1" applyAlignment="1" applyProtection="1">
      <alignment horizontal="center" vertical="top" wrapText="1" readingOrder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19" xfId="3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left" vertical="top" wrapText="1"/>
    </xf>
    <xf numFmtId="0" fontId="6" fillId="0" borderId="13" xfId="3" applyFont="1" applyFill="1" applyBorder="1" applyAlignment="1">
      <alignment horizontal="left" vertical="top" wrapText="1"/>
    </xf>
    <xf numFmtId="0" fontId="6" fillId="0" borderId="19" xfId="3" applyFont="1" applyFill="1" applyBorder="1" applyAlignment="1">
      <alignment horizontal="left" vertical="center" wrapText="1"/>
    </xf>
    <xf numFmtId="0" fontId="6" fillId="0" borderId="20" xfId="3" applyFont="1" applyFill="1" applyBorder="1" applyAlignment="1">
      <alignment horizontal="left" vertical="center" wrapText="1"/>
    </xf>
    <xf numFmtId="0" fontId="6" fillId="0" borderId="23" xfId="3" applyFont="1" applyFill="1" applyBorder="1" applyAlignment="1">
      <alignment horizontal="left" vertical="center" wrapText="1"/>
    </xf>
    <xf numFmtId="0" fontId="6" fillId="0" borderId="24" xfId="3" applyFont="1" applyFill="1" applyBorder="1" applyAlignment="1">
      <alignment horizontal="left" vertical="center" wrapText="1"/>
    </xf>
    <xf numFmtId="167" fontId="7" fillId="0" borderId="18" xfId="7" applyNumberFormat="1" applyFont="1" applyFill="1" applyBorder="1" applyAlignment="1" applyProtection="1">
      <alignment horizontal="center" vertical="top" wrapText="1" readingOrder="1"/>
    </xf>
    <xf numFmtId="167" fontId="7" fillId="0" borderId="28" xfId="7" applyNumberFormat="1" applyFont="1" applyFill="1" applyBorder="1" applyAlignment="1" applyProtection="1">
      <alignment horizontal="center" vertical="top" wrapText="1" readingOrder="1"/>
    </xf>
    <xf numFmtId="0" fontId="6" fillId="0" borderId="38" xfId="3" applyFont="1" applyFill="1" applyBorder="1" applyAlignment="1">
      <alignment horizontal="center" vertical="center" wrapText="1"/>
    </xf>
    <xf numFmtId="0" fontId="6" fillId="0" borderId="18" xfId="3" applyFont="1" applyFill="1" applyBorder="1" applyAlignment="1">
      <alignment horizontal="center" vertical="center" wrapText="1"/>
    </xf>
    <xf numFmtId="0" fontId="6" fillId="0" borderId="35" xfId="3" applyFont="1" applyFill="1" applyBorder="1" applyAlignment="1">
      <alignment horizontal="center" vertical="center" wrapText="1"/>
    </xf>
    <xf numFmtId="0" fontId="6" fillId="0" borderId="39" xfId="3" applyFont="1" applyFill="1" applyBorder="1" applyAlignment="1">
      <alignment horizontal="center" vertical="center" wrapText="1"/>
    </xf>
    <xf numFmtId="0" fontId="5" fillId="0" borderId="32" xfId="3" applyFont="1" applyFill="1" applyBorder="1" applyAlignment="1">
      <alignment horizontal="center" vertical="center" wrapText="1"/>
    </xf>
    <xf numFmtId="0" fontId="5" fillId="0" borderId="33" xfId="3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 wrapText="1"/>
    </xf>
    <xf numFmtId="0" fontId="5" fillId="0" borderId="2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top" wrapText="1"/>
    </xf>
    <xf numFmtId="0" fontId="6" fillId="0" borderId="15" xfId="3" applyFont="1" applyFill="1" applyBorder="1" applyAlignment="1">
      <alignment horizontal="left" vertical="top" wrapText="1"/>
    </xf>
    <xf numFmtId="0" fontId="4" fillId="0" borderId="10" xfId="3" applyFont="1" applyFill="1" applyBorder="1" applyAlignment="1">
      <alignment horizontal="center"/>
    </xf>
    <xf numFmtId="0" fontId="4" fillId="0" borderId="13" xfId="3" applyFont="1" applyFill="1" applyBorder="1" applyAlignment="1">
      <alignment horizontal="center"/>
    </xf>
    <xf numFmtId="0" fontId="4" fillId="0" borderId="14" xfId="3" applyFont="1" applyFill="1" applyBorder="1" applyAlignment="1">
      <alignment horizontal="center"/>
    </xf>
    <xf numFmtId="0" fontId="5" fillId="0" borderId="25" xfId="3" applyFont="1" applyFill="1" applyBorder="1" applyAlignment="1">
      <alignment horizontal="center" vertical="center" wrapText="1"/>
    </xf>
    <xf numFmtId="0" fontId="5" fillId="0" borderId="26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6" fillId="0" borderId="36" xfId="3" applyFont="1" applyFill="1" applyBorder="1" applyAlignment="1">
      <alignment horizontal="center" vertical="center" wrapText="1"/>
    </xf>
    <xf numFmtId="0" fontId="6" fillId="0" borderId="23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170" fontId="7" fillId="0" borderId="13" xfId="3" applyNumberFormat="1" applyFont="1" applyFill="1" applyBorder="1" applyAlignment="1">
      <alignment horizontal="center" vertical="top" wrapText="1"/>
    </xf>
    <xf numFmtId="167" fontId="7" fillId="0" borderId="13" xfId="1" applyNumberFormat="1" applyFont="1" applyFill="1" applyBorder="1" applyAlignment="1" applyProtection="1">
      <alignment horizontal="center" vertical="top" wrapText="1"/>
    </xf>
    <xf numFmtId="0" fontId="5" fillId="0" borderId="20" xfId="3" applyFont="1" applyFill="1" applyBorder="1" applyAlignment="1">
      <alignment horizontal="center" vertical="center" wrapText="1"/>
    </xf>
    <xf numFmtId="0" fontId="6" fillId="0" borderId="14" xfId="3" applyFont="1" applyFill="1" applyBorder="1" applyAlignment="1">
      <alignment horizontal="left" vertical="top" wrapText="1"/>
    </xf>
    <xf numFmtId="167" fontId="7" fillId="0" borderId="10" xfId="7" applyNumberFormat="1" applyFont="1" applyFill="1" applyBorder="1" applyAlignment="1" applyProtection="1">
      <alignment horizontal="center" vertical="top" wrapText="1" readingOrder="1"/>
    </xf>
    <xf numFmtId="167" fontId="7" fillId="0" borderId="14" xfId="7" applyNumberFormat="1" applyFont="1" applyFill="1" applyBorder="1" applyAlignment="1" applyProtection="1">
      <alignment horizontal="center" vertical="top" wrapText="1" readingOrder="1"/>
    </xf>
    <xf numFmtId="2" fontId="6" fillId="0" borderId="11" xfId="3" applyNumberFormat="1" applyFont="1" applyFill="1" applyBorder="1" applyAlignment="1">
      <alignment horizontal="center" vertical="top" wrapText="1"/>
    </xf>
    <xf numFmtId="2" fontId="6" fillId="0" borderId="13" xfId="3" applyNumberFormat="1" applyFont="1" applyFill="1" applyBorder="1" applyAlignment="1">
      <alignment horizontal="center" vertical="top" wrapText="1"/>
    </xf>
    <xf numFmtId="167" fontId="7" fillId="0" borderId="9" xfId="7" applyNumberFormat="1" applyFont="1" applyFill="1" applyBorder="1" applyAlignment="1" applyProtection="1">
      <alignment horizontal="center" vertical="top" wrapText="1" readingOrder="1"/>
    </xf>
    <xf numFmtId="167" fontId="7" fillId="0" borderId="3" xfId="7" applyNumberFormat="1" applyFont="1" applyFill="1" applyBorder="1" applyAlignment="1" applyProtection="1">
      <alignment horizontal="center" vertical="top" wrapText="1" readingOrder="1"/>
    </xf>
    <xf numFmtId="0" fontId="6" fillId="0" borderId="33" xfId="3" applyFont="1" applyFill="1" applyBorder="1" applyAlignment="1">
      <alignment horizontal="center" vertical="center" wrapText="1"/>
    </xf>
    <xf numFmtId="170" fontId="7" fillId="0" borderId="23" xfId="3" applyNumberFormat="1" applyFont="1" applyFill="1" applyBorder="1" applyAlignment="1">
      <alignment horizontal="center" vertical="top" wrapText="1"/>
    </xf>
    <xf numFmtId="170" fontId="7" fillId="0" borderId="8" xfId="3" applyNumberFormat="1" applyFont="1" applyFill="1" applyBorder="1" applyAlignment="1">
      <alignment horizontal="center" vertical="top" wrapText="1"/>
    </xf>
    <xf numFmtId="0" fontId="3" fillId="0" borderId="10" xfId="3" applyFill="1" applyBorder="1" applyAlignment="1">
      <alignment horizontal="center"/>
    </xf>
    <xf numFmtId="0" fontId="3" fillId="0" borderId="13" xfId="3" applyFill="1" applyBorder="1" applyAlignment="1">
      <alignment horizontal="center"/>
    </xf>
    <xf numFmtId="0" fontId="3" fillId="0" borderId="14" xfId="3" applyFill="1" applyBorder="1" applyAlignment="1">
      <alignment horizontal="center"/>
    </xf>
    <xf numFmtId="0" fontId="7" fillId="0" borderId="19" xfId="3" applyFont="1" applyFill="1" applyBorder="1" applyAlignment="1">
      <alignment horizontal="left" vertical="top" wrapText="1"/>
    </xf>
    <xf numFmtId="0" fontId="7" fillId="0" borderId="20" xfId="3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24" xfId="3" applyFont="1" applyFill="1" applyBorder="1" applyAlignment="1">
      <alignment vertical="top" wrapText="1"/>
    </xf>
  </cellXfs>
  <cellStyles count="10">
    <cellStyle name="Moeda 2" xfId="1"/>
    <cellStyle name="Normal" xfId="0" builtinId="0"/>
    <cellStyle name="Normal 2" xfId="2"/>
    <cellStyle name="Normal 3" xfId="3"/>
    <cellStyle name="Separador de milhares 2" xfId="5"/>
    <cellStyle name="Separador de milhares 3" xfId="6"/>
    <cellStyle name="Separador de milhares 4" xfId="7"/>
    <cellStyle name="Separador de milhares 6" xfId="8"/>
    <cellStyle name="Separador de milhares 6 2" xfId="9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DEPARTAMENTO%20DE%20ENGENHARIA/Documentos/Or&#231;amentos/Or&#231;amentos-2014/Or&#231;amento%20Modelo%20201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J-PI/Novo%20TR_Manuten&#231;&#227;o%20Predial_2022/TR%2010_2021_Planilhas%20TJ-PI/ANEXO_10_PLANILHA_DE_CUSTOS_MENSAIS_S_DES_TERESI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J-PI/Novo%20TR_Manuten&#231;&#227;o%20Predial_2022/TR%2010_2021_Planilhas%20TJ-PI/ANEXO_10_PLANILHA_DE_CUSTOS_MENSAIS_S_DES_&#193;GUA%20BRANC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J-PI/Novo%20TR_Manuten&#231;&#227;o%20Predial_2022/TR%2010_2021_Planilhas%20TJ-PI/ANEXO_10_PLANILHA_DE_CUSTOS_MENSAIS_S_DES_CAMPO%20MAIO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J-PI/Novo%20TR_Manuten&#231;&#227;o%20Predial_2022/TR%2010_2021_Planilhas%20TJ-PI/ANEXO_10_PLANILHA_DE_CUSTOS_MENSAIS_S_DES_BOM%20JESU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J-PI/Novo%20TR_Manuten&#231;&#227;o%20Predial_2022/TR%2010_2021_Planilhas%20TJ-PI/ANEXO_10_PLANILHA_DE_CUSTOS_MENSAIS_S_DES_FLORIAN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J-PI/Novo%20TR_Manuten&#231;&#227;o%20Predial_2022/TR%2010_2021_Planilhas%20TJ-PI/ANEXO_10_PLANILHA_DE_CUSTOS_MENSAIS_S_DES_PARNA&#205;B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J-PI/Novo%20TR_Manuten&#231;&#227;o%20Predial_2022/TR%2010_2021_Planilhas%20TJ-PI/ANEXO_10_PLANILHA_DE_CUSTOS_MENSAIS_S_DES_PICO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J-PI/Novo%20TR_Manuten&#231;&#227;o%20Predial_2022/TR%2010_2021_Planilhas%20TJ-PI/ANEXO_10_PLANILHA_DE_CUSTOS_MENSAIS_S_DES_S&#195;O%20JO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Orçamento"/>
      <sheetName val="Cronograma"/>
      <sheetName val="BDI"/>
      <sheetName val="LSO"/>
      <sheetName val="IA"/>
      <sheetName val="CM"/>
      <sheetName val="Composições"/>
      <sheetName val="M_deCálculoTérreo"/>
      <sheetName val="Res_M_deCálculo"/>
      <sheetName val="DistPolos"/>
      <sheetName val="Insumos"/>
      <sheetName val="CPU-12-14"/>
      <sheetName val="INS-12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>
            <v>0.25</v>
          </cell>
        </row>
        <row r="201">
          <cell r="F201">
            <v>32.53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10"/>
      <sheetName val="Anexo 02_11"/>
      <sheetName val="Anexo 05_1_Emp"/>
    </sheetNames>
    <sheetDataSet>
      <sheetData sheetId="0">
        <row r="6">
          <cell r="D6">
            <v>6</v>
          </cell>
          <cell r="E6">
            <v>40</v>
          </cell>
        </row>
        <row r="7">
          <cell r="D7">
            <v>6</v>
          </cell>
          <cell r="E7">
            <v>40</v>
          </cell>
        </row>
        <row r="8">
          <cell r="D8">
            <v>10</v>
          </cell>
          <cell r="E8">
            <v>40</v>
          </cell>
        </row>
        <row r="9">
          <cell r="D9">
            <v>6</v>
          </cell>
          <cell r="E9">
            <v>40</v>
          </cell>
        </row>
        <row r="10">
          <cell r="D10">
            <v>2</v>
          </cell>
          <cell r="E10">
            <v>0</v>
          </cell>
        </row>
        <row r="11">
          <cell r="D11">
            <v>10</v>
          </cell>
          <cell r="E11">
            <v>40</v>
          </cell>
        </row>
        <row r="12">
          <cell r="D12">
            <v>1</v>
          </cell>
          <cell r="E12">
            <v>120</v>
          </cell>
        </row>
        <row r="16">
          <cell r="F16">
            <v>70000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</row>
        <row r="7">
          <cell r="D7">
            <v>1</v>
          </cell>
          <cell r="E7">
            <v>30</v>
          </cell>
        </row>
        <row r="8">
          <cell r="D8">
            <v>2</v>
          </cell>
          <cell r="E8">
            <v>40</v>
          </cell>
        </row>
        <row r="9">
          <cell r="D9">
            <v>2</v>
          </cell>
          <cell r="E9">
            <v>40</v>
          </cell>
        </row>
        <row r="10">
          <cell r="D10">
            <v>1</v>
          </cell>
          <cell r="E10">
            <v>0</v>
          </cell>
        </row>
        <row r="11">
          <cell r="D11">
            <v>1</v>
          </cell>
          <cell r="E11">
            <v>40</v>
          </cell>
        </row>
        <row r="12">
          <cell r="D12">
            <v>0</v>
          </cell>
          <cell r="E12">
            <v>40</v>
          </cell>
        </row>
        <row r="16">
          <cell r="F16">
            <v>26000</v>
          </cell>
        </row>
        <row r="18">
          <cell r="F18">
            <v>3000</v>
          </cell>
        </row>
        <row r="19">
          <cell r="F19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</row>
        <row r="7">
          <cell r="D7">
            <v>1</v>
          </cell>
          <cell r="E7">
            <v>30</v>
          </cell>
        </row>
        <row r="8">
          <cell r="D8">
            <v>3</v>
          </cell>
          <cell r="E8">
            <v>40</v>
          </cell>
        </row>
        <row r="9">
          <cell r="D9">
            <v>2</v>
          </cell>
          <cell r="E9">
            <v>40</v>
          </cell>
        </row>
        <row r="10">
          <cell r="D10">
            <v>1</v>
          </cell>
          <cell r="E10">
            <v>0</v>
          </cell>
        </row>
        <row r="11">
          <cell r="D11">
            <v>1</v>
          </cell>
          <cell r="E11">
            <v>40</v>
          </cell>
        </row>
        <row r="12">
          <cell r="D12">
            <v>0</v>
          </cell>
          <cell r="E12">
            <v>40</v>
          </cell>
        </row>
        <row r="16">
          <cell r="F16">
            <v>26000</v>
          </cell>
        </row>
        <row r="18">
          <cell r="F18">
            <v>3000</v>
          </cell>
        </row>
        <row r="19">
          <cell r="F19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</row>
        <row r="7">
          <cell r="D7">
            <v>1</v>
          </cell>
          <cell r="E7">
            <v>30</v>
          </cell>
        </row>
        <row r="8">
          <cell r="D8">
            <v>2</v>
          </cell>
          <cell r="E8">
            <v>40</v>
          </cell>
        </row>
        <row r="9">
          <cell r="D9">
            <v>2</v>
          </cell>
          <cell r="E9">
            <v>40</v>
          </cell>
        </row>
        <row r="10">
          <cell r="D10">
            <v>1</v>
          </cell>
          <cell r="E10">
            <v>0</v>
          </cell>
        </row>
        <row r="11">
          <cell r="D11">
            <v>1</v>
          </cell>
          <cell r="E11">
            <v>40</v>
          </cell>
        </row>
        <row r="12">
          <cell r="D12">
            <v>0</v>
          </cell>
          <cell r="E12">
            <v>40</v>
          </cell>
        </row>
        <row r="16">
          <cell r="F16">
            <v>26000</v>
          </cell>
        </row>
        <row r="18">
          <cell r="F18">
            <v>3000</v>
          </cell>
        </row>
        <row r="19">
          <cell r="F19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</row>
        <row r="7">
          <cell r="D7">
            <v>1</v>
          </cell>
          <cell r="E7">
            <v>30</v>
          </cell>
        </row>
        <row r="8">
          <cell r="D8">
            <v>2</v>
          </cell>
          <cell r="E8">
            <v>40</v>
          </cell>
        </row>
        <row r="9">
          <cell r="D9">
            <v>2</v>
          </cell>
          <cell r="E9">
            <v>40</v>
          </cell>
        </row>
        <row r="10">
          <cell r="D10">
            <v>1</v>
          </cell>
          <cell r="E10">
            <v>0</v>
          </cell>
        </row>
        <row r="11">
          <cell r="D11">
            <v>1</v>
          </cell>
          <cell r="E11">
            <v>40</v>
          </cell>
        </row>
        <row r="12">
          <cell r="D12">
            <v>0</v>
          </cell>
          <cell r="E12">
            <v>40</v>
          </cell>
        </row>
        <row r="16">
          <cell r="F16">
            <v>26000</v>
          </cell>
        </row>
        <row r="18">
          <cell r="F18">
            <v>3000</v>
          </cell>
        </row>
        <row r="19">
          <cell r="F19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</row>
        <row r="7">
          <cell r="D7">
            <v>1</v>
          </cell>
          <cell r="E7">
            <v>30</v>
          </cell>
        </row>
        <row r="8">
          <cell r="D8">
            <v>3</v>
          </cell>
          <cell r="E8">
            <v>40</v>
          </cell>
        </row>
        <row r="9">
          <cell r="D9">
            <v>2</v>
          </cell>
          <cell r="E9">
            <v>40</v>
          </cell>
        </row>
        <row r="10">
          <cell r="D10">
            <v>1</v>
          </cell>
          <cell r="E10">
            <v>0</v>
          </cell>
        </row>
        <row r="11">
          <cell r="D11">
            <v>1</v>
          </cell>
          <cell r="E11">
            <v>40</v>
          </cell>
        </row>
        <row r="12">
          <cell r="D12">
            <v>0</v>
          </cell>
          <cell r="E12">
            <v>40</v>
          </cell>
        </row>
        <row r="16">
          <cell r="F16">
            <v>26000</v>
          </cell>
        </row>
        <row r="18">
          <cell r="F18">
            <v>3000</v>
          </cell>
        </row>
        <row r="19">
          <cell r="F19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</row>
        <row r="7">
          <cell r="D7">
            <v>1</v>
          </cell>
          <cell r="E7">
            <v>30</v>
          </cell>
        </row>
        <row r="8">
          <cell r="D8">
            <v>3</v>
          </cell>
          <cell r="E8">
            <v>40</v>
          </cell>
        </row>
        <row r="9">
          <cell r="D9">
            <v>2</v>
          </cell>
          <cell r="E9">
            <v>40</v>
          </cell>
        </row>
        <row r="10">
          <cell r="D10">
            <v>1</v>
          </cell>
          <cell r="E10">
            <v>0</v>
          </cell>
        </row>
        <row r="11">
          <cell r="D11">
            <v>1</v>
          </cell>
          <cell r="E11">
            <v>40</v>
          </cell>
        </row>
        <row r="12">
          <cell r="D12">
            <v>0</v>
          </cell>
          <cell r="E12">
            <v>40</v>
          </cell>
        </row>
        <row r="16">
          <cell r="F16">
            <v>26000</v>
          </cell>
        </row>
        <row r="18">
          <cell r="F18">
            <v>3000</v>
          </cell>
        </row>
        <row r="19">
          <cell r="F19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</row>
        <row r="7">
          <cell r="D7">
            <v>1</v>
          </cell>
          <cell r="E7">
            <v>30</v>
          </cell>
        </row>
        <row r="8">
          <cell r="D8">
            <v>2</v>
          </cell>
          <cell r="E8">
            <v>40</v>
          </cell>
        </row>
        <row r="9">
          <cell r="D9">
            <v>2</v>
          </cell>
          <cell r="E9">
            <v>40</v>
          </cell>
        </row>
        <row r="10">
          <cell r="D10">
            <v>1</v>
          </cell>
          <cell r="E10">
            <v>0</v>
          </cell>
        </row>
        <row r="11">
          <cell r="D11">
            <v>1</v>
          </cell>
          <cell r="E11">
            <v>40</v>
          </cell>
        </row>
        <row r="12">
          <cell r="D12">
            <v>0</v>
          </cell>
          <cell r="E12">
            <v>40</v>
          </cell>
        </row>
        <row r="16">
          <cell r="F16">
            <v>26000</v>
          </cell>
        </row>
        <row r="18">
          <cell r="F18">
            <v>3000</v>
          </cell>
        </row>
        <row r="19">
          <cell r="F19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view="pageBreakPreview" zoomScale="90" zoomScaleNormal="90" zoomScaleSheetLayoutView="90" workbookViewId="0">
      <selection activeCell="E17" sqref="E17"/>
    </sheetView>
  </sheetViews>
  <sheetFormatPr defaultRowHeight="12.75" x14ac:dyDescent="0.2"/>
  <cols>
    <col min="1" max="1" width="19.7109375" customWidth="1"/>
    <col min="2" max="2" width="12.5703125" bestFit="1" customWidth="1"/>
    <col min="3" max="3" width="11.42578125" bestFit="1" customWidth="1"/>
    <col min="4" max="4" width="14.28515625" bestFit="1" customWidth="1"/>
    <col min="5" max="6" width="12.5703125" bestFit="1" customWidth="1"/>
    <col min="7" max="7" width="14.28515625" bestFit="1" customWidth="1"/>
    <col min="8" max="8" width="11.42578125" bestFit="1" customWidth="1"/>
    <col min="9" max="9" width="12.5703125" bestFit="1" customWidth="1"/>
    <col min="10" max="10" width="10.28515625" bestFit="1" customWidth="1"/>
    <col min="11" max="11" width="12.5703125" bestFit="1" customWidth="1"/>
    <col min="12" max="12" width="11.42578125" bestFit="1" customWidth="1"/>
    <col min="13" max="14" width="12.5703125" bestFit="1" customWidth="1"/>
    <col min="15" max="15" width="15.5703125" bestFit="1" customWidth="1"/>
  </cols>
  <sheetData>
    <row r="1" spans="1:15" ht="13.5" thickBot="1" x14ac:dyDescent="0.25"/>
    <row r="2" spans="1:15" ht="13.5" thickBot="1" x14ac:dyDescent="0.25">
      <c r="A2" s="137" t="s">
        <v>12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9"/>
    </row>
    <row r="3" spans="1:15" ht="45" customHeight="1" thickBot="1" x14ac:dyDescent="0.25">
      <c r="A3" s="47"/>
      <c r="B3" s="135" t="s">
        <v>3</v>
      </c>
      <c r="C3" s="136"/>
      <c r="D3" s="136"/>
      <c r="E3" s="136"/>
      <c r="F3" s="142" t="s">
        <v>15</v>
      </c>
      <c r="G3" s="143"/>
      <c r="H3" s="142" t="s">
        <v>16</v>
      </c>
      <c r="I3" s="143"/>
      <c r="J3" s="142" t="s">
        <v>17</v>
      </c>
      <c r="K3" s="143"/>
      <c r="L3" s="142" t="s">
        <v>56</v>
      </c>
      <c r="M3" s="143"/>
      <c r="N3" s="135" t="s">
        <v>4</v>
      </c>
      <c r="O3" s="143"/>
    </row>
    <row r="4" spans="1:15" ht="15.75" thickBot="1" x14ac:dyDescent="0.25">
      <c r="A4" s="140" t="s">
        <v>0</v>
      </c>
      <c r="B4" s="135" t="s">
        <v>5</v>
      </c>
      <c r="C4" s="136"/>
      <c r="D4" s="135" t="s">
        <v>6</v>
      </c>
      <c r="E4" s="136"/>
      <c r="F4" s="144" t="s">
        <v>5</v>
      </c>
      <c r="G4" s="144" t="s">
        <v>6</v>
      </c>
      <c r="H4" s="144" t="s">
        <v>5</v>
      </c>
      <c r="I4" s="144" t="s">
        <v>6</v>
      </c>
      <c r="J4" s="144" t="s">
        <v>5</v>
      </c>
      <c r="K4" s="144" t="s">
        <v>6</v>
      </c>
      <c r="L4" s="144" t="s">
        <v>5</v>
      </c>
      <c r="M4" s="144" t="s">
        <v>6</v>
      </c>
      <c r="N4" s="144" t="s">
        <v>5</v>
      </c>
      <c r="O4" s="144" t="s">
        <v>6</v>
      </c>
    </row>
    <row r="5" spans="1:15" ht="15.75" thickBot="1" x14ac:dyDescent="0.25">
      <c r="A5" s="141"/>
      <c r="B5" s="48" t="s">
        <v>1</v>
      </c>
      <c r="C5" s="48" t="s">
        <v>2</v>
      </c>
      <c r="D5" s="48" t="s">
        <v>1</v>
      </c>
      <c r="E5" s="48" t="s">
        <v>2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20.100000000000001" customHeight="1" thickBot="1" x14ac:dyDescent="0.25">
      <c r="A6" s="49" t="s">
        <v>8</v>
      </c>
      <c r="B6" s="50">
        <f>Polos!H12</f>
        <v>0</v>
      </c>
      <c r="C6" s="50">
        <f>Polos!I12</f>
        <v>0</v>
      </c>
      <c r="D6" s="51">
        <f>Polos!J12</f>
        <v>0</v>
      </c>
      <c r="E6" s="51">
        <f>Polos!K12</f>
        <v>0</v>
      </c>
      <c r="F6" s="50">
        <f>Polos!H15</f>
        <v>0</v>
      </c>
      <c r="G6" s="50">
        <f>Polos!J15</f>
        <v>0</v>
      </c>
      <c r="H6" s="50">
        <v>0</v>
      </c>
      <c r="I6" s="50">
        <v>0</v>
      </c>
      <c r="J6" s="50">
        <v>0</v>
      </c>
      <c r="K6" s="50">
        <v>0</v>
      </c>
      <c r="L6" s="50">
        <f>Polos!H16</f>
        <v>0</v>
      </c>
      <c r="M6" s="50">
        <f>Polos!J16</f>
        <v>0</v>
      </c>
      <c r="N6" s="50">
        <f>B6+C6+F6+L6+H6+J6</f>
        <v>0</v>
      </c>
      <c r="O6" s="50">
        <f>D6+E6+G6+I6+K6+M6</f>
        <v>0</v>
      </c>
    </row>
    <row r="7" spans="1:15" ht="20.100000000000001" customHeight="1" thickBot="1" x14ac:dyDescent="0.25">
      <c r="A7" s="52" t="s">
        <v>18</v>
      </c>
      <c r="B7" s="50">
        <f>Polos!H28</f>
        <v>0</v>
      </c>
      <c r="C7" s="50">
        <f>Polos!I28</f>
        <v>0</v>
      </c>
      <c r="D7" s="51">
        <f>Polos!J28</f>
        <v>0</v>
      </c>
      <c r="E7" s="51">
        <f>Polos!K28</f>
        <v>0</v>
      </c>
      <c r="F7" s="50">
        <f>Polos!H31</f>
        <v>0</v>
      </c>
      <c r="G7" s="50">
        <f>Polos!J31</f>
        <v>0</v>
      </c>
      <c r="H7" s="50">
        <f>Polos!H33</f>
        <v>0</v>
      </c>
      <c r="I7" s="50">
        <f>Polos!J33</f>
        <v>0</v>
      </c>
      <c r="J7" s="50">
        <f>Polos!H34</f>
        <v>0</v>
      </c>
      <c r="K7" s="50">
        <f>Polos!J34</f>
        <v>0</v>
      </c>
      <c r="L7" s="50"/>
      <c r="M7" s="50"/>
      <c r="N7" s="50">
        <f t="shared" ref="N7:N13" si="0">B7+C7+F7+L7+H7+J7</f>
        <v>0</v>
      </c>
      <c r="O7" s="50">
        <f t="shared" ref="O7:O13" si="1">D7+E7+G7+I7+K7+M7</f>
        <v>0</v>
      </c>
    </row>
    <row r="8" spans="1:15" ht="20.100000000000001" customHeight="1" thickBot="1" x14ac:dyDescent="0.25">
      <c r="A8" s="52" t="s">
        <v>19</v>
      </c>
      <c r="B8" s="50">
        <f>Polos!H46</f>
        <v>0</v>
      </c>
      <c r="C8" s="50">
        <f>Polos!I46</f>
        <v>0</v>
      </c>
      <c r="D8" s="51">
        <f>Polos!J46</f>
        <v>0</v>
      </c>
      <c r="E8" s="51">
        <f>Polos!K46</f>
        <v>0</v>
      </c>
      <c r="F8" s="50">
        <f>Polos!H49</f>
        <v>0</v>
      </c>
      <c r="G8" s="50">
        <f>Polos!J49</f>
        <v>0</v>
      </c>
      <c r="H8" s="50">
        <f>Polos!H51</f>
        <v>0</v>
      </c>
      <c r="I8" s="50">
        <f>Polos!J51</f>
        <v>0</v>
      </c>
      <c r="J8" s="50">
        <f>Polos!H52</f>
        <v>0</v>
      </c>
      <c r="K8" s="50">
        <f>Polos!J52</f>
        <v>0</v>
      </c>
      <c r="L8" s="50">
        <f>Polos!H53</f>
        <v>0</v>
      </c>
      <c r="M8" s="50">
        <f>Polos!J53</f>
        <v>0</v>
      </c>
      <c r="N8" s="50">
        <f t="shared" si="0"/>
        <v>0</v>
      </c>
      <c r="O8" s="50">
        <f t="shared" si="1"/>
        <v>0</v>
      </c>
    </row>
    <row r="9" spans="1:15" ht="20.100000000000001" customHeight="1" thickBot="1" x14ac:dyDescent="0.25">
      <c r="A9" s="52" t="s">
        <v>54</v>
      </c>
      <c r="B9" s="50">
        <f>Polos!H65</f>
        <v>0</v>
      </c>
      <c r="C9" s="50">
        <f>Polos!I65</f>
        <v>0</v>
      </c>
      <c r="D9" s="51">
        <f>Polos!J65</f>
        <v>0</v>
      </c>
      <c r="E9" s="51">
        <f>Polos!K65</f>
        <v>0</v>
      </c>
      <c r="F9" s="50">
        <f>Polos!H68</f>
        <v>0</v>
      </c>
      <c r="G9" s="50">
        <f>Polos!J68</f>
        <v>0</v>
      </c>
      <c r="H9" s="50">
        <f>Polos!H70</f>
        <v>0</v>
      </c>
      <c r="I9" s="50">
        <f>Polos!J70</f>
        <v>0</v>
      </c>
      <c r="J9" s="50">
        <f>Polos!H71</f>
        <v>0</v>
      </c>
      <c r="K9" s="50">
        <f>Polos!J71</f>
        <v>0</v>
      </c>
      <c r="L9" s="50"/>
      <c r="M9" s="50"/>
      <c r="N9" s="50">
        <f t="shared" si="0"/>
        <v>0</v>
      </c>
      <c r="O9" s="50">
        <f t="shared" si="1"/>
        <v>0</v>
      </c>
    </row>
    <row r="10" spans="1:15" ht="20.100000000000001" customHeight="1" thickBot="1" x14ac:dyDescent="0.25">
      <c r="A10" s="49" t="s">
        <v>9</v>
      </c>
      <c r="B10" s="50">
        <f>Polos!H83</f>
        <v>0</v>
      </c>
      <c r="C10" s="50">
        <f>Polos!I83</f>
        <v>0</v>
      </c>
      <c r="D10" s="51">
        <f>Polos!J83</f>
        <v>0</v>
      </c>
      <c r="E10" s="51">
        <f>Polos!K83</f>
        <v>0</v>
      </c>
      <c r="F10" s="50">
        <f>Polos!H86</f>
        <v>0</v>
      </c>
      <c r="G10" s="50">
        <f>Polos!J86</f>
        <v>0</v>
      </c>
      <c r="H10" s="50">
        <f>Polos!H88</f>
        <v>0</v>
      </c>
      <c r="I10" s="50">
        <f>Polos!J88</f>
        <v>0</v>
      </c>
      <c r="J10" s="50">
        <f>Polos!H89</f>
        <v>0</v>
      </c>
      <c r="K10" s="50">
        <f>Polos!J89</f>
        <v>0</v>
      </c>
      <c r="L10" s="50"/>
      <c r="M10" s="50"/>
      <c r="N10" s="50">
        <f t="shared" si="0"/>
        <v>0</v>
      </c>
      <c r="O10" s="50">
        <f t="shared" si="1"/>
        <v>0</v>
      </c>
    </row>
    <row r="11" spans="1:15" ht="20.100000000000001" customHeight="1" thickBot="1" x14ac:dyDescent="0.25">
      <c r="A11" s="52" t="s">
        <v>20</v>
      </c>
      <c r="B11" s="50">
        <f>Polos!H101</f>
        <v>0</v>
      </c>
      <c r="C11" s="50">
        <f>Polos!I101</f>
        <v>0</v>
      </c>
      <c r="D11" s="51">
        <f>Polos!J101</f>
        <v>0</v>
      </c>
      <c r="E11" s="51">
        <f>Polos!K101</f>
        <v>0</v>
      </c>
      <c r="F11" s="50">
        <f>Polos!H104</f>
        <v>0</v>
      </c>
      <c r="G11" s="50">
        <f>Polos!J104</f>
        <v>0</v>
      </c>
      <c r="H11" s="50">
        <f>Polos!H106</f>
        <v>0</v>
      </c>
      <c r="I11" s="50">
        <f>Polos!J106</f>
        <v>0</v>
      </c>
      <c r="J11" s="50">
        <f>Polos!H107</f>
        <v>0</v>
      </c>
      <c r="K11" s="50">
        <f>Polos!J107</f>
        <v>0</v>
      </c>
      <c r="L11" s="50">
        <f>Polos!H108</f>
        <v>0</v>
      </c>
      <c r="M11" s="50">
        <f>Polos!J108</f>
        <v>0</v>
      </c>
      <c r="N11" s="50">
        <f>B11+C11+F11+L11+H11+J11</f>
        <v>0</v>
      </c>
      <c r="O11" s="50">
        <f t="shared" si="1"/>
        <v>0</v>
      </c>
    </row>
    <row r="12" spans="1:15" ht="20.100000000000001" customHeight="1" thickBot="1" x14ac:dyDescent="0.25">
      <c r="A12" s="49" t="s">
        <v>10</v>
      </c>
      <c r="B12" s="50">
        <f>Polos!H120</f>
        <v>0</v>
      </c>
      <c r="C12" s="50">
        <f>Polos!I120</f>
        <v>0</v>
      </c>
      <c r="D12" s="51">
        <f>Polos!J120</f>
        <v>0</v>
      </c>
      <c r="E12" s="51">
        <f>Polos!K120</f>
        <v>0</v>
      </c>
      <c r="F12" s="50">
        <f>Polos!H123</f>
        <v>0</v>
      </c>
      <c r="G12" s="50">
        <f>Polos!J123</f>
        <v>0</v>
      </c>
      <c r="H12" s="50">
        <f>Polos!H125</f>
        <v>0</v>
      </c>
      <c r="I12" s="50">
        <f>Polos!J125</f>
        <v>0</v>
      </c>
      <c r="J12" s="50">
        <f>Polos!H126</f>
        <v>0</v>
      </c>
      <c r="K12" s="50">
        <f>Polos!J126</f>
        <v>0</v>
      </c>
      <c r="L12" s="50">
        <f>Polos!H127</f>
        <v>0</v>
      </c>
      <c r="M12" s="50">
        <f>Polos!J127</f>
        <v>0</v>
      </c>
      <c r="N12" s="50">
        <f t="shared" si="0"/>
        <v>0</v>
      </c>
      <c r="O12" s="50">
        <f t="shared" si="1"/>
        <v>0</v>
      </c>
    </row>
    <row r="13" spans="1:15" ht="20.100000000000001" customHeight="1" thickBot="1" x14ac:dyDescent="0.25">
      <c r="A13" s="49" t="s">
        <v>11</v>
      </c>
      <c r="B13" s="50">
        <f>Polos!H139</f>
        <v>0</v>
      </c>
      <c r="C13" s="50">
        <f>Polos!I139</f>
        <v>0</v>
      </c>
      <c r="D13" s="51">
        <f>Polos!J139</f>
        <v>0</v>
      </c>
      <c r="E13" s="51">
        <f>Polos!K139</f>
        <v>0</v>
      </c>
      <c r="F13" s="50">
        <f>Polos!H142</f>
        <v>0</v>
      </c>
      <c r="G13" s="50">
        <f>Polos!J142</f>
        <v>0</v>
      </c>
      <c r="H13" s="50">
        <f>Polos!H144</f>
        <v>0</v>
      </c>
      <c r="I13" s="50">
        <f>Polos!J144</f>
        <v>0</v>
      </c>
      <c r="J13" s="50">
        <f>Polos!H145</f>
        <v>0</v>
      </c>
      <c r="K13" s="50">
        <f>Polos!J145</f>
        <v>0</v>
      </c>
      <c r="L13" s="50">
        <f>Polos!H146</f>
        <v>0</v>
      </c>
      <c r="M13" s="50">
        <f>Polos!J146</f>
        <v>0</v>
      </c>
      <c r="N13" s="50">
        <f t="shared" si="0"/>
        <v>0</v>
      </c>
      <c r="O13" s="50">
        <f t="shared" si="1"/>
        <v>0</v>
      </c>
    </row>
    <row r="14" spans="1:15" ht="15.75" thickBot="1" x14ac:dyDescent="0.25">
      <c r="A14" s="53" t="s">
        <v>7</v>
      </c>
      <c r="B14" s="54">
        <f t="shared" ref="B14:O14" si="2">SUM(B6:B13)</f>
        <v>0</v>
      </c>
      <c r="C14" s="54">
        <f t="shared" si="2"/>
        <v>0</v>
      </c>
      <c r="D14" s="54">
        <f t="shared" si="2"/>
        <v>0</v>
      </c>
      <c r="E14" s="54">
        <f t="shared" si="2"/>
        <v>0</v>
      </c>
      <c r="F14" s="54">
        <f t="shared" si="2"/>
        <v>0</v>
      </c>
      <c r="G14" s="54">
        <f t="shared" si="2"/>
        <v>0</v>
      </c>
      <c r="H14" s="54">
        <f t="shared" si="2"/>
        <v>0</v>
      </c>
      <c r="I14" s="54">
        <f t="shared" si="2"/>
        <v>0</v>
      </c>
      <c r="J14" s="54">
        <f t="shared" si="2"/>
        <v>0</v>
      </c>
      <c r="K14" s="54">
        <f t="shared" si="2"/>
        <v>0</v>
      </c>
      <c r="L14" s="54">
        <f t="shared" ref="L14:M14" si="3">SUM(L6:L13)</f>
        <v>0</v>
      </c>
      <c r="M14" s="54">
        <f t="shared" si="3"/>
        <v>0</v>
      </c>
      <c r="N14" s="54">
        <f>SUM(N6:N13)</f>
        <v>0</v>
      </c>
      <c r="O14" s="54">
        <f t="shared" si="2"/>
        <v>0</v>
      </c>
    </row>
  </sheetData>
  <mergeCells count="20">
    <mergeCell ref="O4:O5"/>
    <mergeCell ref="L3:M3"/>
    <mergeCell ref="L4:L5"/>
    <mergeCell ref="M4:M5"/>
    <mergeCell ref="B4:C4"/>
    <mergeCell ref="A2:O2"/>
    <mergeCell ref="A4:A5"/>
    <mergeCell ref="B3:E3"/>
    <mergeCell ref="F3:G3"/>
    <mergeCell ref="N3:O3"/>
    <mergeCell ref="D4:E4"/>
    <mergeCell ref="F4:F5"/>
    <mergeCell ref="G4:G5"/>
    <mergeCell ref="H3:I3"/>
    <mergeCell ref="H4:H5"/>
    <mergeCell ref="I4:I5"/>
    <mergeCell ref="J3:K3"/>
    <mergeCell ref="J4:J5"/>
    <mergeCell ref="K4:K5"/>
    <mergeCell ref="N4:N5"/>
  </mergeCells>
  <phoneticPr fontId="0" type="noConversion"/>
  <pageMargins left="0.511811024" right="0.511811024" top="0.78740157499999996" bottom="0.78740157499999996" header="0.31496062000000002" footer="0.31496062000000002"/>
  <pageSetup paperSize="9" scale="4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M151"/>
  <sheetViews>
    <sheetView view="pageBreakPreview" zoomScale="90" zoomScaleNormal="100" zoomScaleSheetLayoutView="90" workbookViewId="0">
      <selection activeCell="P4" sqref="P4"/>
    </sheetView>
  </sheetViews>
  <sheetFormatPr defaultRowHeight="15" x14ac:dyDescent="0.25"/>
  <cols>
    <col min="1" max="1" width="15.5703125" style="1" bestFit="1" customWidth="1"/>
    <col min="2" max="2" width="9.42578125" style="1" customWidth="1"/>
    <col min="3" max="3" width="11" style="1" customWidth="1"/>
    <col min="4" max="4" width="6.42578125" style="1" customWidth="1"/>
    <col min="5" max="5" width="11.28515625" style="1" customWidth="1"/>
    <col min="6" max="6" width="11.42578125" style="1" bestFit="1" customWidth="1"/>
    <col min="7" max="7" width="14.42578125" style="1" bestFit="1" customWidth="1"/>
    <col min="8" max="10" width="14.28515625" style="1" bestFit="1" customWidth="1"/>
    <col min="11" max="11" width="12.5703125" style="1" bestFit="1" customWidth="1"/>
    <col min="12" max="16384" width="9.140625" style="1"/>
  </cols>
  <sheetData>
    <row r="1" spans="1:13" ht="15.75" thickBot="1" x14ac:dyDescent="0.3"/>
    <row r="2" spans="1:13" ht="15.75" customHeight="1" thickBot="1" x14ac:dyDescent="0.3">
      <c r="A2" s="107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3" ht="33" customHeight="1" thickBot="1" x14ac:dyDescent="0.3">
      <c r="A3" s="101" t="s">
        <v>0</v>
      </c>
      <c r="B3" s="110" t="s">
        <v>22</v>
      </c>
      <c r="C3" s="111"/>
      <c r="D3" s="103" t="s">
        <v>23</v>
      </c>
      <c r="E3" s="104"/>
      <c r="F3" s="116" t="s">
        <v>24</v>
      </c>
      <c r="G3" s="88"/>
      <c r="H3" s="86" t="s">
        <v>25</v>
      </c>
      <c r="I3" s="87"/>
      <c r="J3" s="85" t="s">
        <v>26</v>
      </c>
      <c r="K3" s="88"/>
    </row>
    <row r="4" spans="1:13" ht="26.25" thickBot="1" x14ac:dyDescent="0.3">
      <c r="A4" s="102"/>
      <c r="B4" s="112"/>
      <c r="C4" s="113"/>
      <c r="D4" s="33" t="s">
        <v>1</v>
      </c>
      <c r="E4" s="13" t="s">
        <v>2</v>
      </c>
      <c r="F4" s="14" t="s">
        <v>1</v>
      </c>
      <c r="G4" s="35" t="s">
        <v>27</v>
      </c>
      <c r="H4" s="15" t="s">
        <v>1</v>
      </c>
      <c r="I4" s="16" t="s">
        <v>28</v>
      </c>
      <c r="J4" s="34" t="s">
        <v>1</v>
      </c>
      <c r="K4" s="17" t="s">
        <v>29</v>
      </c>
    </row>
    <row r="5" spans="1:13" ht="15.75" customHeight="1" thickBot="1" x14ac:dyDescent="0.3">
      <c r="A5" s="99" t="s">
        <v>44</v>
      </c>
      <c r="B5" s="68" t="s">
        <v>35</v>
      </c>
      <c r="C5" s="69"/>
      <c r="D5" s="2">
        <f>[2]LICITAÇÃO!D6</f>
        <v>6</v>
      </c>
      <c r="E5" s="36">
        <f>[2]LICITAÇÃO!E6</f>
        <v>40</v>
      </c>
      <c r="F5" s="24"/>
      <c r="G5" s="7"/>
      <c r="H5" s="5"/>
      <c r="I5" s="6"/>
      <c r="J5" s="3"/>
      <c r="K5" s="7"/>
    </row>
    <row r="6" spans="1:13" ht="15.75" customHeight="1" thickBot="1" x14ac:dyDescent="0.3">
      <c r="A6" s="114"/>
      <c r="B6" s="68" t="s">
        <v>36</v>
      </c>
      <c r="C6" s="69"/>
      <c r="D6" s="2">
        <f>[2]LICITAÇÃO!D7</f>
        <v>6</v>
      </c>
      <c r="E6" s="36">
        <f>[2]LICITAÇÃO!E7</f>
        <v>40</v>
      </c>
      <c r="F6" s="24"/>
      <c r="G6" s="7"/>
      <c r="H6" s="5"/>
      <c r="I6" s="6"/>
      <c r="J6" s="3"/>
      <c r="K6" s="7"/>
    </row>
    <row r="7" spans="1:13" ht="15.75" customHeight="1" thickBot="1" x14ac:dyDescent="0.3">
      <c r="A7" s="114"/>
      <c r="B7" s="68" t="s">
        <v>37</v>
      </c>
      <c r="C7" s="69"/>
      <c r="D7" s="2">
        <f>[2]LICITAÇÃO!D8</f>
        <v>10</v>
      </c>
      <c r="E7" s="36">
        <f>[2]LICITAÇÃO!E8</f>
        <v>40</v>
      </c>
      <c r="F7" s="24"/>
      <c r="G7" s="7"/>
      <c r="H7" s="5"/>
      <c r="I7" s="6"/>
      <c r="J7" s="3"/>
      <c r="K7" s="7"/>
    </row>
    <row r="8" spans="1:13" ht="15.75" customHeight="1" thickBot="1" x14ac:dyDescent="0.3">
      <c r="A8" s="114"/>
      <c r="B8" s="68" t="s">
        <v>38</v>
      </c>
      <c r="C8" s="69"/>
      <c r="D8" s="2">
        <f>[2]LICITAÇÃO!D9</f>
        <v>6</v>
      </c>
      <c r="E8" s="36">
        <f>[2]LICITAÇÃO!E9</f>
        <v>40</v>
      </c>
      <c r="F8" s="24"/>
      <c r="G8" s="7"/>
      <c r="H8" s="5"/>
      <c r="I8" s="6"/>
      <c r="J8" s="3"/>
      <c r="K8" s="7"/>
    </row>
    <row r="9" spans="1:13" ht="15.75" customHeight="1" thickBot="1" x14ac:dyDescent="0.3">
      <c r="A9" s="114"/>
      <c r="B9" s="68" t="s">
        <v>39</v>
      </c>
      <c r="C9" s="69"/>
      <c r="D9" s="2">
        <f>[2]LICITAÇÃO!D10</f>
        <v>2</v>
      </c>
      <c r="E9" s="36">
        <f>[2]LICITAÇÃO!E10</f>
        <v>0</v>
      </c>
      <c r="F9" s="24"/>
      <c r="G9" s="7"/>
      <c r="H9" s="5"/>
      <c r="I9" s="6"/>
      <c r="J9" s="3"/>
      <c r="K9" s="7"/>
    </row>
    <row r="10" spans="1:13" ht="15.75" customHeight="1" thickBot="1" x14ac:dyDescent="0.3">
      <c r="A10" s="114"/>
      <c r="B10" s="105" t="s">
        <v>40</v>
      </c>
      <c r="C10" s="106"/>
      <c r="D10" s="2">
        <f>[2]LICITAÇÃO!D11</f>
        <v>10</v>
      </c>
      <c r="E10" s="36">
        <f>[2]LICITAÇÃO!E11</f>
        <v>40</v>
      </c>
      <c r="F10" s="24"/>
      <c r="G10" s="7"/>
      <c r="H10" s="5"/>
      <c r="I10" s="6"/>
      <c r="J10" s="3"/>
      <c r="K10" s="7"/>
    </row>
    <row r="11" spans="1:13" ht="15.75" customHeight="1" thickBot="1" x14ac:dyDescent="0.3">
      <c r="A11" s="114"/>
      <c r="B11" s="71" t="s">
        <v>41</v>
      </c>
      <c r="C11" s="72"/>
      <c r="D11" s="37">
        <f>[2]LICITAÇÃO!D12</f>
        <v>1</v>
      </c>
      <c r="E11" s="23">
        <f>[2]LICITAÇÃO!E12</f>
        <v>120</v>
      </c>
      <c r="F11" s="24"/>
      <c r="G11" s="7"/>
      <c r="H11" s="5"/>
      <c r="I11" s="6"/>
      <c r="J11" s="3"/>
      <c r="K11" s="7"/>
      <c r="M11" s="1">
        <f>SUM(D5:D11)</f>
        <v>41</v>
      </c>
    </row>
    <row r="12" spans="1:13" ht="15.75" customHeight="1" thickBot="1" x14ac:dyDescent="0.3">
      <c r="A12" s="114"/>
      <c r="B12" s="89" t="s">
        <v>32</v>
      </c>
      <c r="C12" s="90"/>
      <c r="D12" s="90"/>
      <c r="E12" s="90"/>
      <c r="F12" s="22"/>
      <c r="G12" s="22"/>
      <c r="H12" s="5"/>
      <c r="I12" s="6"/>
      <c r="J12" s="9"/>
      <c r="K12" s="10"/>
    </row>
    <row r="13" spans="1:13" ht="15.75" customHeight="1" thickBot="1" x14ac:dyDescent="0.3">
      <c r="A13" s="114"/>
      <c r="B13" s="89" t="s">
        <v>33</v>
      </c>
      <c r="C13" s="90"/>
      <c r="D13" s="90"/>
      <c r="E13" s="90"/>
      <c r="F13" s="11"/>
      <c r="G13" s="11"/>
      <c r="H13" s="82"/>
      <c r="I13" s="83"/>
      <c r="J13" s="70"/>
      <c r="K13" s="65"/>
    </row>
    <row r="14" spans="1:13" ht="15.75" customHeight="1" thickBot="1" x14ac:dyDescent="0.3">
      <c r="A14" s="114"/>
      <c r="B14" s="91" t="s">
        <v>34</v>
      </c>
      <c r="C14" s="92"/>
      <c r="D14" s="92"/>
      <c r="E14" s="92"/>
      <c r="F14" s="38" t="s">
        <v>1</v>
      </c>
      <c r="G14" s="39" t="s">
        <v>57</v>
      </c>
      <c r="H14" s="30"/>
      <c r="I14" s="31"/>
      <c r="J14" s="26"/>
      <c r="K14" s="27"/>
    </row>
    <row r="15" spans="1:13" ht="15.75" thickBot="1" x14ac:dyDescent="0.3">
      <c r="A15" s="114"/>
      <c r="B15" s="93"/>
      <c r="C15" s="94"/>
      <c r="D15" s="94"/>
      <c r="E15" s="94"/>
      <c r="F15" s="63">
        <f>[2]LICITAÇÃO!$F$16</f>
        <v>70000</v>
      </c>
      <c r="G15" s="41"/>
      <c r="H15" s="95"/>
      <c r="I15" s="96"/>
      <c r="J15" s="118"/>
      <c r="K15" s="76"/>
    </row>
    <row r="16" spans="1:13" ht="15.75" customHeight="1" thickBot="1" x14ac:dyDescent="0.3">
      <c r="A16" s="114"/>
      <c r="B16" s="89" t="s">
        <v>55</v>
      </c>
      <c r="C16" s="90"/>
      <c r="D16" s="90"/>
      <c r="E16" s="90"/>
      <c r="F16" s="90"/>
      <c r="G16" s="120"/>
      <c r="H16" s="121"/>
      <c r="I16" s="122"/>
      <c r="J16" s="75"/>
      <c r="K16" s="76"/>
    </row>
    <row r="17" spans="1:13" ht="15.75" customHeight="1" thickBot="1" x14ac:dyDescent="0.3">
      <c r="A17" s="114"/>
      <c r="B17" s="77" t="s">
        <v>30</v>
      </c>
      <c r="C17" s="78"/>
      <c r="D17" s="78"/>
      <c r="E17" s="78"/>
      <c r="F17" s="78"/>
      <c r="G17" s="78"/>
      <c r="H17" s="66"/>
      <c r="I17" s="67"/>
      <c r="J17" s="117"/>
      <c r="K17" s="81"/>
    </row>
    <row r="18" spans="1:13" ht="15.75" customHeight="1" thickBot="1" x14ac:dyDescent="0.3">
      <c r="A18" s="115"/>
      <c r="B18" s="77" t="s">
        <v>31</v>
      </c>
      <c r="C18" s="78"/>
      <c r="D18" s="78"/>
      <c r="E18" s="78"/>
      <c r="F18" s="78"/>
      <c r="G18" s="78"/>
      <c r="H18" s="18"/>
      <c r="I18" s="18"/>
      <c r="J18" s="75"/>
      <c r="K18" s="76"/>
    </row>
    <row r="19" spans="1:13" ht="29.25" customHeight="1" thickBot="1" x14ac:dyDescent="0.3">
      <c r="A19" s="101" t="s">
        <v>0</v>
      </c>
      <c r="B19" s="110" t="s">
        <v>22</v>
      </c>
      <c r="C19" s="119"/>
      <c r="D19" s="116" t="s">
        <v>23</v>
      </c>
      <c r="E19" s="88"/>
      <c r="F19" s="85" t="s">
        <v>24</v>
      </c>
      <c r="G19" s="85"/>
      <c r="H19" s="86" t="s">
        <v>25</v>
      </c>
      <c r="I19" s="87"/>
      <c r="J19" s="85" t="s">
        <v>26</v>
      </c>
      <c r="K19" s="88"/>
    </row>
    <row r="20" spans="1:13" ht="27" customHeight="1" thickBot="1" x14ac:dyDescent="0.3">
      <c r="A20" s="102"/>
      <c r="B20" s="112"/>
      <c r="C20" s="113"/>
      <c r="D20" s="33" t="s">
        <v>1</v>
      </c>
      <c r="E20" s="33" t="s">
        <v>2</v>
      </c>
      <c r="F20" s="14" t="s">
        <v>1</v>
      </c>
      <c r="G20" s="32" t="s">
        <v>27</v>
      </c>
      <c r="H20" s="15" t="s">
        <v>1</v>
      </c>
      <c r="I20" s="16" t="s">
        <v>28</v>
      </c>
      <c r="J20" s="34" t="s">
        <v>1</v>
      </c>
      <c r="K20" s="17" t="s">
        <v>29</v>
      </c>
    </row>
    <row r="21" spans="1:13" ht="15.75" customHeight="1" thickBot="1" x14ac:dyDescent="0.3">
      <c r="A21" s="127" t="s">
        <v>45</v>
      </c>
      <c r="B21" s="68" t="s">
        <v>35</v>
      </c>
      <c r="C21" s="69"/>
      <c r="D21" s="2">
        <f>[3]LICITAÇÃO!D6</f>
        <v>1</v>
      </c>
      <c r="E21" s="2">
        <f>[3]LICITAÇÃO!E6</f>
        <v>30</v>
      </c>
      <c r="F21" s="3"/>
      <c r="G21" s="4"/>
      <c r="H21" s="5"/>
      <c r="I21" s="6"/>
      <c r="J21" s="3"/>
      <c r="K21" s="7"/>
    </row>
    <row r="22" spans="1:13" ht="15.75" customHeight="1" thickBot="1" x14ac:dyDescent="0.3">
      <c r="A22" s="97"/>
      <c r="B22" s="68" t="s">
        <v>36</v>
      </c>
      <c r="C22" s="69"/>
      <c r="D22" s="2">
        <f>[3]LICITAÇÃO!D7</f>
        <v>1</v>
      </c>
      <c r="E22" s="2">
        <f>[3]LICITAÇÃO!E7</f>
        <v>30</v>
      </c>
      <c r="F22" s="3"/>
      <c r="G22" s="4"/>
      <c r="H22" s="5"/>
      <c r="I22" s="6"/>
      <c r="J22" s="3"/>
      <c r="K22" s="7"/>
    </row>
    <row r="23" spans="1:13" ht="15.75" customHeight="1" thickBot="1" x14ac:dyDescent="0.3">
      <c r="A23" s="97"/>
      <c r="B23" s="68" t="s">
        <v>37</v>
      </c>
      <c r="C23" s="69"/>
      <c r="D23" s="2">
        <f>[3]LICITAÇÃO!D8</f>
        <v>2</v>
      </c>
      <c r="E23" s="2">
        <f>[3]LICITAÇÃO!E8</f>
        <v>40</v>
      </c>
      <c r="F23" s="3"/>
      <c r="G23" s="4"/>
      <c r="H23" s="5"/>
      <c r="I23" s="6"/>
      <c r="J23" s="3"/>
      <c r="K23" s="7"/>
    </row>
    <row r="24" spans="1:13" ht="15.75" customHeight="1" thickBot="1" x14ac:dyDescent="0.3">
      <c r="A24" s="97"/>
      <c r="B24" s="68" t="s">
        <v>38</v>
      </c>
      <c r="C24" s="69"/>
      <c r="D24" s="2">
        <f>[3]LICITAÇÃO!D9</f>
        <v>2</v>
      </c>
      <c r="E24" s="2">
        <f>[3]LICITAÇÃO!E9</f>
        <v>40</v>
      </c>
      <c r="F24" s="3"/>
      <c r="G24" s="4"/>
      <c r="H24" s="5"/>
      <c r="I24" s="6"/>
      <c r="J24" s="3"/>
      <c r="K24" s="7"/>
    </row>
    <row r="25" spans="1:13" ht="15.75" customHeight="1" thickBot="1" x14ac:dyDescent="0.3">
      <c r="A25" s="97"/>
      <c r="B25" s="68" t="s">
        <v>39</v>
      </c>
      <c r="C25" s="69"/>
      <c r="D25" s="2">
        <f>[3]LICITAÇÃO!D10</f>
        <v>1</v>
      </c>
      <c r="E25" s="2">
        <f>[3]LICITAÇÃO!E10</f>
        <v>0</v>
      </c>
      <c r="F25" s="3"/>
      <c r="G25" s="4"/>
      <c r="H25" s="5"/>
      <c r="I25" s="6"/>
      <c r="J25" s="3"/>
      <c r="K25" s="7"/>
    </row>
    <row r="26" spans="1:13" ht="15.75" customHeight="1" thickBot="1" x14ac:dyDescent="0.3">
      <c r="A26" s="97"/>
      <c r="B26" s="105" t="s">
        <v>40</v>
      </c>
      <c r="C26" s="106"/>
      <c r="D26" s="2">
        <f>[3]LICITAÇÃO!D11</f>
        <v>1</v>
      </c>
      <c r="E26" s="2">
        <f>[3]LICITAÇÃO!E11</f>
        <v>40</v>
      </c>
      <c r="F26" s="3"/>
      <c r="G26" s="4"/>
      <c r="H26" s="5"/>
      <c r="I26" s="6"/>
      <c r="J26" s="3"/>
      <c r="K26" s="7"/>
    </row>
    <row r="27" spans="1:13" ht="15.75" customHeight="1" thickBot="1" x14ac:dyDescent="0.3">
      <c r="A27" s="97"/>
      <c r="B27" s="71" t="s">
        <v>41</v>
      </c>
      <c r="C27" s="72"/>
      <c r="D27" s="2">
        <f>[3]LICITAÇÃO!D12</f>
        <v>0</v>
      </c>
      <c r="E27" s="2">
        <f>[3]LICITAÇÃO!E12</f>
        <v>40</v>
      </c>
      <c r="F27" s="3"/>
      <c r="G27" s="4"/>
      <c r="H27" s="5"/>
      <c r="I27" s="6"/>
      <c r="J27" s="3"/>
      <c r="K27" s="7"/>
      <c r="M27" s="1">
        <f>SUM(D21:D27)</f>
        <v>8</v>
      </c>
    </row>
    <row r="28" spans="1:13" ht="15.75" customHeight="1" thickBot="1" x14ac:dyDescent="0.3">
      <c r="A28" s="97"/>
      <c r="B28" s="89" t="s">
        <v>32</v>
      </c>
      <c r="C28" s="90"/>
      <c r="D28" s="90"/>
      <c r="E28" s="90"/>
      <c r="F28" s="8"/>
      <c r="G28" s="8"/>
      <c r="H28" s="5"/>
      <c r="I28" s="6"/>
      <c r="J28" s="9"/>
      <c r="K28" s="10"/>
    </row>
    <row r="29" spans="1:13" ht="15.75" customHeight="1" thickBot="1" x14ac:dyDescent="0.3">
      <c r="A29" s="98"/>
      <c r="B29" s="89" t="s">
        <v>33</v>
      </c>
      <c r="C29" s="90"/>
      <c r="D29" s="90"/>
      <c r="E29" s="90"/>
      <c r="F29" s="11"/>
      <c r="G29" s="11"/>
      <c r="H29" s="73"/>
      <c r="I29" s="74"/>
      <c r="J29" s="70"/>
      <c r="K29" s="65"/>
    </row>
    <row r="30" spans="1:13" ht="15.75" customHeight="1" thickBot="1" x14ac:dyDescent="0.3">
      <c r="A30" s="99"/>
      <c r="B30" s="91" t="s">
        <v>34</v>
      </c>
      <c r="C30" s="92"/>
      <c r="D30" s="92"/>
      <c r="E30" s="92"/>
      <c r="F30" s="38" t="s">
        <v>1</v>
      </c>
      <c r="G30" s="39" t="s">
        <v>57</v>
      </c>
      <c r="H30" s="30"/>
      <c r="I30" s="31"/>
      <c r="J30" s="42"/>
      <c r="K30" s="27"/>
    </row>
    <row r="31" spans="1:13" ht="15.75" customHeight="1" thickBot="1" x14ac:dyDescent="0.3">
      <c r="A31" s="99"/>
      <c r="B31" s="93"/>
      <c r="C31" s="94"/>
      <c r="D31" s="94"/>
      <c r="E31" s="94"/>
      <c r="F31" s="63">
        <f>[3]LICITAÇÃO!F16</f>
        <v>26000</v>
      </c>
      <c r="G31" s="41"/>
      <c r="H31" s="95"/>
      <c r="I31" s="96"/>
      <c r="J31" s="75"/>
      <c r="K31" s="76"/>
    </row>
    <row r="32" spans="1:13" ht="15.75" customHeight="1" thickBot="1" x14ac:dyDescent="0.3">
      <c r="A32" s="100"/>
      <c r="B32" s="123"/>
      <c r="C32" s="124"/>
      <c r="D32" s="124"/>
      <c r="E32" s="124"/>
      <c r="F32" s="38" t="s">
        <v>51</v>
      </c>
      <c r="G32" s="43" t="s">
        <v>52</v>
      </c>
      <c r="H32" s="28"/>
      <c r="I32" s="29"/>
      <c r="J32" s="42"/>
      <c r="K32" s="27"/>
    </row>
    <row r="33" spans="1:13" ht="15.75" customHeight="1" thickBot="1" x14ac:dyDescent="0.3">
      <c r="A33" s="99"/>
      <c r="B33" s="89" t="s">
        <v>42</v>
      </c>
      <c r="C33" s="90"/>
      <c r="D33" s="90"/>
      <c r="E33" s="90"/>
      <c r="F33" s="63">
        <f>[3]LICITAÇÃO!F18</f>
        <v>3000</v>
      </c>
      <c r="G33" s="41"/>
      <c r="H33" s="82"/>
      <c r="I33" s="126"/>
      <c r="J33" s="64"/>
      <c r="K33" s="65"/>
    </row>
    <row r="34" spans="1:13" ht="15.75" customHeight="1" thickBot="1" x14ac:dyDescent="0.3">
      <c r="A34" s="99"/>
      <c r="B34" s="89" t="s">
        <v>43</v>
      </c>
      <c r="C34" s="90"/>
      <c r="D34" s="90"/>
      <c r="E34" s="90"/>
      <c r="F34" s="63">
        <f>[3]LICITAÇÃO!F19</f>
        <v>16</v>
      </c>
      <c r="G34" s="41"/>
      <c r="H34" s="95"/>
      <c r="I34" s="125"/>
      <c r="J34" s="64"/>
      <c r="K34" s="65"/>
    </row>
    <row r="35" spans="1:13" ht="15.75" customHeight="1" thickBot="1" x14ac:dyDescent="0.3">
      <c r="A35" s="44"/>
      <c r="B35" s="77" t="s">
        <v>30</v>
      </c>
      <c r="C35" s="78"/>
      <c r="D35" s="78"/>
      <c r="E35" s="78"/>
      <c r="F35" s="78"/>
      <c r="G35" s="78"/>
      <c r="H35" s="95"/>
      <c r="I35" s="125"/>
      <c r="J35" s="80"/>
      <c r="K35" s="81"/>
    </row>
    <row r="36" spans="1:13" ht="15.75" customHeight="1" thickBot="1" x14ac:dyDescent="0.3">
      <c r="A36" s="45"/>
      <c r="B36" s="77" t="s">
        <v>31</v>
      </c>
      <c r="C36" s="78"/>
      <c r="D36" s="78"/>
      <c r="E36" s="78"/>
      <c r="F36" s="78"/>
      <c r="G36" s="78"/>
      <c r="H36" s="12"/>
      <c r="I36" s="12"/>
      <c r="J36" s="75">
        <f>SUM(J29:K35)</f>
        <v>0</v>
      </c>
      <c r="K36" s="76"/>
    </row>
    <row r="37" spans="1:13" ht="33" customHeight="1" thickBot="1" x14ac:dyDescent="0.3">
      <c r="A37" s="101" t="s">
        <v>0</v>
      </c>
      <c r="B37" s="110" t="s">
        <v>22</v>
      </c>
      <c r="C37" s="111"/>
      <c r="D37" s="103" t="s">
        <v>23</v>
      </c>
      <c r="E37" s="104"/>
      <c r="F37" s="84" t="s">
        <v>24</v>
      </c>
      <c r="G37" s="85"/>
      <c r="H37" s="86" t="s">
        <v>25</v>
      </c>
      <c r="I37" s="87"/>
      <c r="J37" s="85" t="s">
        <v>26</v>
      </c>
      <c r="K37" s="88"/>
    </row>
    <row r="38" spans="1:13" ht="27.95" customHeight="1" thickBot="1" x14ac:dyDescent="0.3">
      <c r="A38" s="102"/>
      <c r="B38" s="112"/>
      <c r="C38" s="113"/>
      <c r="D38" s="33" t="s">
        <v>1</v>
      </c>
      <c r="E38" s="13" t="s">
        <v>2</v>
      </c>
      <c r="F38" s="14" t="s">
        <v>1</v>
      </c>
      <c r="G38" s="32" t="s">
        <v>27</v>
      </c>
      <c r="H38" s="15" t="s">
        <v>1</v>
      </c>
      <c r="I38" s="16" t="s">
        <v>28</v>
      </c>
      <c r="J38" s="34" t="s">
        <v>1</v>
      </c>
      <c r="K38" s="17" t="s">
        <v>29</v>
      </c>
    </row>
    <row r="39" spans="1:13" ht="15" customHeight="1" thickBot="1" x14ac:dyDescent="0.3">
      <c r="A39" s="97" t="s">
        <v>46</v>
      </c>
      <c r="B39" s="68" t="s">
        <v>35</v>
      </c>
      <c r="C39" s="69"/>
      <c r="D39" s="2">
        <f>[4]LICITAÇÃO!D6</f>
        <v>1</v>
      </c>
      <c r="E39" s="2">
        <f>[4]LICITAÇÃO!E6</f>
        <v>30</v>
      </c>
      <c r="F39" s="3"/>
      <c r="G39" s="4"/>
      <c r="H39" s="5"/>
      <c r="I39" s="6"/>
      <c r="J39" s="3"/>
      <c r="K39" s="7"/>
    </row>
    <row r="40" spans="1:13" ht="15" customHeight="1" thickBot="1" x14ac:dyDescent="0.3">
      <c r="A40" s="97"/>
      <c r="B40" s="68" t="s">
        <v>36</v>
      </c>
      <c r="C40" s="69"/>
      <c r="D40" s="2">
        <f>[4]LICITAÇÃO!D7</f>
        <v>1</v>
      </c>
      <c r="E40" s="2">
        <f>[4]LICITAÇÃO!E7</f>
        <v>30</v>
      </c>
      <c r="F40" s="3"/>
      <c r="G40" s="4"/>
      <c r="H40" s="5"/>
      <c r="I40" s="6"/>
      <c r="J40" s="3"/>
      <c r="K40" s="7"/>
    </row>
    <row r="41" spans="1:13" ht="15" customHeight="1" thickBot="1" x14ac:dyDescent="0.3">
      <c r="A41" s="97"/>
      <c r="B41" s="68" t="s">
        <v>37</v>
      </c>
      <c r="C41" s="69"/>
      <c r="D41" s="2">
        <f>[4]LICITAÇÃO!D8</f>
        <v>3</v>
      </c>
      <c r="E41" s="2">
        <f>[4]LICITAÇÃO!E8</f>
        <v>40</v>
      </c>
      <c r="F41" s="3"/>
      <c r="G41" s="4"/>
      <c r="H41" s="5"/>
      <c r="I41" s="6"/>
      <c r="J41" s="3"/>
      <c r="K41" s="7"/>
    </row>
    <row r="42" spans="1:13" ht="15" customHeight="1" thickBot="1" x14ac:dyDescent="0.3">
      <c r="A42" s="97"/>
      <c r="B42" s="68" t="s">
        <v>38</v>
      </c>
      <c r="C42" s="69"/>
      <c r="D42" s="2">
        <f>[4]LICITAÇÃO!D9</f>
        <v>2</v>
      </c>
      <c r="E42" s="2">
        <f>[4]LICITAÇÃO!E9</f>
        <v>40</v>
      </c>
      <c r="F42" s="3"/>
      <c r="G42" s="4"/>
      <c r="H42" s="5"/>
      <c r="I42" s="6"/>
      <c r="J42" s="3"/>
      <c r="K42" s="7"/>
    </row>
    <row r="43" spans="1:13" ht="15" customHeight="1" thickBot="1" x14ac:dyDescent="0.3">
      <c r="A43" s="97"/>
      <c r="B43" s="68" t="s">
        <v>39</v>
      </c>
      <c r="C43" s="69"/>
      <c r="D43" s="2">
        <f>[4]LICITAÇÃO!D10</f>
        <v>1</v>
      </c>
      <c r="E43" s="2">
        <f>[4]LICITAÇÃO!E10</f>
        <v>0</v>
      </c>
      <c r="F43" s="3"/>
      <c r="G43" s="4"/>
      <c r="H43" s="5"/>
      <c r="I43" s="6"/>
      <c r="J43" s="3"/>
      <c r="K43" s="7"/>
    </row>
    <row r="44" spans="1:13" ht="15" customHeight="1" thickBot="1" x14ac:dyDescent="0.3">
      <c r="A44" s="97"/>
      <c r="B44" s="105" t="s">
        <v>40</v>
      </c>
      <c r="C44" s="106"/>
      <c r="D44" s="2">
        <f>[4]LICITAÇÃO!D11</f>
        <v>1</v>
      </c>
      <c r="E44" s="2">
        <f>[4]LICITAÇÃO!E11</f>
        <v>40</v>
      </c>
      <c r="F44" s="3"/>
      <c r="G44" s="4"/>
      <c r="H44" s="5"/>
      <c r="I44" s="6"/>
      <c r="J44" s="3"/>
      <c r="K44" s="7"/>
    </row>
    <row r="45" spans="1:13" ht="15" customHeight="1" thickBot="1" x14ac:dyDescent="0.3">
      <c r="A45" s="97"/>
      <c r="B45" s="71" t="s">
        <v>41</v>
      </c>
      <c r="C45" s="72"/>
      <c r="D45" s="2">
        <f>[4]LICITAÇÃO!D12</f>
        <v>0</v>
      </c>
      <c r="E45" s="2">
        <f>[4]LICITAÇÃO!E12</f>
        <v>40</v>
      </c>
      <c r="F45" s="3"/>
      <c r="G45" s="4"/>
      <c r="H45" s="5"/>
      <c r="I45" s="6"/>
      <c r="J45" s="3"/>
      <c r="K45" s="7"/>
      <c r="M45" s="1">
        <f>SUM(D39:D45)</f>
        <v>9</v>
      </c>
    </row>
    <row r="46" spans="1:13" ht="15" customHeight="1" thickBot="1" x14ac:dyDescent="0.3">
      <c r="A46" s="97"/>
      <c r="B46" s="89" t="s">
        <v>32</v>
      </c>
      <c r="C46" s="90"/>
      <c r="D46" s="90"/>
      <c r="E46" s="90"/>
      <c r="F46" s="8"/>
      <c r="G46" s="8"/>
      <c r="H46" s="5"/>
      <c r="I46" s="6"/>
      <c r="J46" s="9"/>
      <c r="K46" s="10"/>
    </row>
    <row r="47" spans="1:13" ht="15" customHeight="1" thickBot="1" x14ac:dyDescent="0.3">
      <c r="A47" s="98"/>
      <c r="B47" s="89" t="s">
        <v>33</v>
      </c>
      <c r="C47" s="90"/>
      <c r="D47" s="90"/>
      <c r="E47" s="90"/>
      <c r="F47" s="11"/>
      <c r="G47" s="11"/>
      <c r="H47" s="82"/>
      <c r="I47" s="83"/>
      <c r="J47" s="70"/>
      <c r="K47" s="65"/>
    </row>
    <row r="48" spans="1:13" ht="15" customHeight="1" thickBot="1" x14ac:dyDescent="0.3">
      <c r="A48" s="99"/>
      <c r="B48" s="91" t="s">
        <v>34</v>
      </c>
      <c r="C48" s="92"/>
      <c r="D48" s="92"/>
      <c r="E48" s="92"/>
      <c r="F48" s="38" t="s">
        <v>1</v>
      </c>
      <c r="G48" s="39" t="s">
        <v>57</v>
      </c>
      <c r="H48" s="30"/>
      <c r="I48" s="31"/>
      <c r="J48" s="26"/>
      <c r="K48" s="27"/>
    </row>
    <row r="49" spans="1:13" ht="15.75" thickBot="1" x14ac:dyDescent="0.3">
      <c r="A49" s="99"/>
      <c r="B49" s="93"/>
      <c r="C49" s="94"/>
      <c r="D49" s="94"/>
      <c r="E49" s="94"/>
      <c r="F49" s="63">
        <f>[4]LICITAÇÃO!F16</f>
        <v>26000</v>
      </c>
      <c r="G49" s="41"/>
      <c r="H49" s="95"/>
      <c r="I49" s="96"/>
      <c r="J49" s="118"/>
      <c r="K49" s="76"/>
    </row>
    <row r="50" spans="1:13" ht="15" customHeight="1" thickBot="1" x14ac:dyDescent="0.3">
      <c r="A50" s="100"/>
      <c r="B50" s="123"/>
      <c r="C50" s="124"/>
      <c r="D50" s="124"/>
      <c r="E50" s="124"/>
      <c r="F50" s="38" t="s">
        <v>51</v>
      </c>
      <c r="G50" s="43" t="s">
        <v>52</v>
      </c>
      <c r="H50" s="30"/>
      <c r="I50" s="31"/>
      <c r="J50" s="26"/>
      <c r="K50" s="27"/>
    </row>
    <row r="51" spans="1:13" ht="15" customHeight="1" thickBot="1" x14ac:dyDescent="0.3">
      <c r="A51" s="99"/>
      <c r="B51" s="89" t="s">
        <v>42</v>
      </c>
      <c r="C51" s="90"/>
      <c r="D51" s="90"/>
      <c r="E51" s="90"/>
      <c r="F51" s="63">
        <f>[4]LICITAÇÃO!F18</f>
        <v>3000</v>
      </c>
      <c r="G51" s="41"/>
      <c r="H51" s="95"/>
      <c r="I51" s="96"/>
      <c r="J51" s="70"/>
      <c r="K51" s="65"/>
    </row>
    <row r="52" spans="1:13" ht="15" customHeight="1" thickBot="1" x14ac:dyDescent="0.3">
      <c r="A52" s="99"/>
      <c r="B52" s="89" t="s">
        <v>43</v>
      </c>
      <c r="C52" s="90"/>
      <c r="D52" s="90"/>
      <c r="E52" s="90"/>
      <c r="F52" s="63">
        <f>[4]LICITAÇÃO!F19</f>
        <v>16</v>
      </c>
      <c r="G52" s="41"/>
      <c r="H52" s="95"/>
      <c r="I52" s="96"/>
      <c r="J52" s="70"/>
      <c r="K52" s="65"/>
    </row>
    <row r="53" spans="1:13" ht="15.75" customHeight="1" thickBot="1" x14ac:dyDescent="0.3">
      <c r="A53" s="46"/>
      <c r="B53" s="89" t="s">
        <v>55</v>
      </c>
      <c r="C53" s="90"/>
      <c r="D53" s="90"/>
      <c r="E53" s="90"/>
      <c r="F53" s="90"/>
      <c r="G53" s="120"/>
      <c r="H53" s="95"/>
      <c r="I53" s="96"/>
      <c r="J53" s="70"/>
      <c r="K53" s="65"/>
    </row>
    <row r="54" spans="1:13" ht="15" customHeight="1" thickBot="1" x14ac:dyDescent="0.3">
      <c r="A54" s="44"/>
      <c r="B54" s="77" t="s">
        <v>30</v>
      </c>
      <c r="C54" s="78"/>
      <c r="D54" s="78"/>
      <c r="E54" s="78"/>
      <c r="F54" s="78"/>
      <c r="G54" s="78"/>
      <c r="H54" s="66"/>
      <c r="I54" s="67"/>
      <c r="J54" s="117"/>
      <c r="K54" s="81"/>
    </row>
    <row r="55" spans="1:13" ht="15" customHeight="1" thickBot="1" x14ac:dyDescent="0.3">
      <c r="A55" s="45"/>
      <c r="B55" s="77" t="s">
        <v>31</v>
      </c>
      <c r="C55" s="78"/>
      <c r="D55" s="78"/>
      <c r="E55" s="78"/>
      <c r="F55" s="78"/>
      <c r="G55" s="78"/>
      <c r="H55" s="18"/>
      <c r="I55" s="18"/>
      <c r="J55" s="75"/>
      <c r="K55" s="76"/>
    </row>
    <row r="56" spans="1:13" ht="27.95" customHeight="1" thickBot="1" x14ac:dyDescent="0.3">
      <c r="A56" s="101" t="s">
        <v>0</v>
      </c>
      <c r="B56" s="110" t="s">
        <v>22</v>
      </c>
      <c r="C56" s="111"/>
      <c r="D56" s="103" t="s">
        <v>23</v>
      </c>
      <c r="E56" s="104"/>
      <c r="F56" s="84" t="s">
        <v>24</v>
      </c>
      <c r="G56" s="85"/>
      <c r="H56" s="86" t="s">
        <v>25</v>
      </c>
      <c r="I56" s="87"/>
      <c r="J56" s="85" t="s">
        <v>26</v>
      </c>
      <c r="K56" s="88"/>
    </row>
    <row r="57" spans="1:13" ht="27.95" customHeight="1" thickBot="1" x14ac:dyDescent="0.3">
      <c r="A57" s="102"/>
      <c r="B57" s="112"/>
      <c r="C57" s="113"/>
      <c r="D57" s="59" t="s">
        <v>1</v>
      </c>
      <c r="E57" s="13" t="s">
        <v>2</v>
      </c>
      <c r="F57" s="62" t="s">
        <v>1</v>
      </c>
      <c r="G57" s="61" t="s">
        <v>27</v>
      </c>
      <c r="H57" s="15" t="s">
        <v>1</v>
      </c>
      <c r="I57" s="16" t="s">
        <v>28</v>
      </c>
      <c r="J57" s="60" t="s">
        <v>1</v>
      </c>
      <c r="K57" s="17" t="s">
        <v>29</v>
      </c>
    </row>
    <row r="58" spans="1:13" ht="15.75" customHeight="1" thickBot="1" x14ac:dyDescent="0.3">
      <c r="A58" s="97" t="s">
        <v>53</v>
      </c>
      <c r="B58" s="68" t="s">
        <v>35</v>
      </c>
      <c r="C58" s="69"/>
      <c r="D58" s="2">
        <f>[5]LICITAÇÃO!D6</f>
        <v>1</v>
      </c>
      <c r="E58" s="2">
        <f>[5]LICITAÇÃO!E6</f>
        <v>30</v>
      </c>
      <c r="F58" s="3"/>
      <c r="G58" s="19"/>
      <c r="H58" s="5"/>
      <c r="I58" s="6"/>
      <c r="J58" s="3"/>
      <c r="K58" s="7"/>
    </row>
    <row r="59" spans="1:13" ht="15.75" customHeight="1" thickBot="1" x14ac:dyDescent="0.3">
      <c r="A59" s="97"/>
      <c r="B59" s="68" t="s">
        <v>36</v>
      </c>
      <c r="C59" s="69"/>
      <c r="D59" s="2">
        <f>[5]LICITAÇÃO!D7</f>
        <v>1</v>
      </c>
      <c r="E59" s="2">
        <f>[5]LICITAÇÃO!E7</f>
        <v>30</v>
      </c>
      <c r="F59" s="3"/>
      <c r="G59" s="19"/>
      <c r="H59" s="5"/>
      <c r="I59" s="6"/>
      <c r="J59" s="3"/>
      <c r="K59" s="7"/>
    </row>
    <row r="60" spans="1:13" ht="15.75" customHeight="1" thickBot="1" x14ac:dyDescent="0.3">
      <c r="A60" s="97"/>
      <c r="B60" s="68" t="s">
        <v>37</v>
      </c>
      <c r="C60" s="69"/>
      <c r="D60" s="2">
        <f>[5]LICITAÇÃO!D8</f>
        <v>2</v>
      </c>
      <c r="E60" s="2">
        <f>[5]LICITAÇÃO!E8</f>
        <v>40</v>
      </c>
      <c r="F60" s="3"/>
      <c r="G60" s="19"/>
      <c r="H60" s="5"/>
      <c r="I60" s="6"/>
      <c r="J60" s="3"/>
      <c r="K60" s="7"/>
    </row>
    <row r="61" spans="1:13" ht="15.75" customHeight="1" thickBot="1" x14ac:dyDescent="0.3">
      <c r="A61" s="97"/>
      <c r="B61" s="68" t="s">
        <v>38</v>
      </c>
      <c r="C61" s="69"/>
      <c r="D61" s="2">
        <f>[5]LICITAÇÃO!D9</f>
        <v>2</v>
      </c>
      <c r="E61" s="2">
        <f>[5]LICITAÇÃO!E9</f>
        <v>40</v>
      </c>
      <c r="F61" s="3"/>
      <c r="G61" s="19"/>
      <c r="H61" s="5"/>
      <c r="I61" s="6"/>
      <c r="J61" s="3"/>
      <c r="K61" s="7"/>
    </row>
    <row r="62" spans="1:13" ht="15.75" customHeight="1" thickBot="1" x14ac:dyDescent="0.3">
      <c r="A62" s="97"/>
      <c r="B62" s="68" t="s">
        <v>39</v>
      </c>
      <c r="C62" s="69"/>
      <c r="D62" s="2">
        <f>[5]LICITAÇÃO!D10</f>
        <v>1</v>
      </c>
      <c r="E62" s="2">
        <f>[5]LICITAÇÃO!E10</f>
        <v>0</v>
      </c>
      <c r="F62" s="3"/>
      <c r="G62" s="19"/>
      <c r="H62" s="5"/>
      <c r="I62" s="6"/>
      <c r="J62" s="3"/>
      <c r="K62" s="7"/>
    </row>
    <row r="63" spans="1:13" ht="15.75" customHeight="1" thickBot="1" x14ac:dyDescent="0.3">
      <c r="A63" s="97"/>
      <c r="B63" s="105" t="s">
        <v>40</v>
      </c>
      <c r="C63" s="106"/>
      <c r="D63" s="2">
        <f>[5]LICITAÇÃO!D11</f>
        <v>1</v>
      </c>
      <c r="E63" s="2">
        <f>[5]LICITAÇÃO!E11</f>
        <v>40</v>
      </c>
      <c r="F63" s="3"/>
      <c r="G63" s="19"/>
      <c r="H63" s="5"/>
      <c r="I63" s="6"/>
      <c r="J63" s="3"/>
      <c r="K63" s="7"/>
    </row>
    <row r="64" spans="1:13" ht="15.75" customHeight="1" thickBot="1" x14ac:dyDescent="0.3">
      <c r="A64" s="97"/>
      <c r="B64" s="71" t="s">
        <v>41</v>
      </c>
      <c r="C64" s="72"/>
      <c r="D64" s="2">
        <f>[5]LICITAÇÃO!D12</f>
        <v>0</v>
      </c>
      <c r="E64" s="2">
        <f>[5]LICITAÇÃO!E12</f>
        <v>40</v>
      </c>
      <c r="F64" s="3"/>
      <c r="G64" s="19"/>
      <c r="H64" s="5"/>
      <c r="I64" s="6"/>
      <c r="J64" s="3"/>
      <c r="K64" s="7"/>
      <c r="M64" s="1">
        <f>SUM(D58:D64)</f>
        <v>8</v>
      </c>
    </row>
    <row r="65" spans="1:11" ht="15.75" customHeight="1" thickBot="1" x14ac:dyDescent="0.3">
      <c r="A65" s="97"/>
      <c r="B65" s="89" t="s">
        <v>32</v>
      </c>
      <c r="C65" s="90"/>
      <c r="D65" s="90"/>
      <c r="E65" s="90"/>
      <c r="F65" s="8"/>
      <c r="G65" s="8"/>
      <c r="H65" s="5"/>
      <c r="I65" s="6"/>
      <c r="J65" s="9"/>
      <c r="K65" s="10"/>
    </row>
    <row r="66" spans="1:11" ht="15.75" customHeight="1" thickBot="1" x14ac:dyDescent="0.3">
      <c r="A66" s="98"/>
      <c r="B66" s="89" t="s">
        <v>33</v>
      </c>
      <c r="C66" s="90"/>
      <c r="D66" s="90"/>
      <c r="E66" s="90"/>
      <c r="F66" s="11"/>
      <c r="G66" s="11"/>
      <c r="H66" s="82"/>
      <c r="I66" s="83"/>
      <c r="J66" s="70"/>
      <c r="K66" s="65"/>
    </row>
    <row r="67" spans="1:11" ht="15.75" customHeight="1" thickBot="1" x14ac:dyDescent="0.3">
      <c r="A67" s="99"/>
      <c r="B67" s="91" t="s">
        <v>34</v>
      </c>
      <c r="C67" s="92"/>
      <c r="D67" s="92"/>
      <c r="E67" s="92"/>
      <c r="F67" s="38" t="s">
        <v>1</v>
      </c>
      <c r="G67" s="39" t="s">
        <v>57</v>
      </c>
      <c r="H67" s="55"/>
      <c r="I67" s="58"/>
      <c r="J67" s="56"/>
      <c r="K67" s="57"/>
    </row>
    <row r="68" spans="1:11" ht="15.75" thickBot="1" x14ac:dyDescent="0.3">
      <c r="A68" s="99"/>
      <c r="B68" s="93"/>
      <c r="C68" s="94"/>
      <c r="D68" s="94"/>
      <c r="E68" s="94"/>
      <c r="F68" s="63">
        <f>[5]LICITAÇÃO!$F$16</f>
        <v>26000</v>
      </c>
      <c r="G68" s="41"/>
      <c r="H68" s="95"/>
      <c r="I68" s="96"/>
      <c r="J68" s="118"/>
      <c r="K68" s="76"/>
    </row>
    <row r="69" spans="1:11" ht="15.75" customHeight="1" thickBot="1" x14ac:dyDescent="0.3">
      <c r="A69" s="100"/>
      <c r="B69" s="123"/>
      <c r="C69" s="124"/>
      <c r="D69" s="124"/>
      <c r="E69" s="124"/>
      <c r="F69" s="38" t="s">
        <v>51</v>
      </c>
      <c r="G69" s="43" t="s">
        <v>52</v>
      </c>
      <c r="H69" s="55"/>
      <c r="I69" s="58"/>
      <c r="J69" s="56"/>
      <c r="K69" s="57"/>
    </row>
    <row r="70" spans="1:11" ht="15.75" customHeight="1" thickBot="1" x14ac:dyDescent="0.3">
      <c r="A70" s="99"/>
      <c r="B70" s="89" t="s">
        <v>42</v>
      </c>
      <c r="C70" s="90"/>
      <c r="D70" s="90"/>
      <c r="E70" s="90"/>
      <c r="F70" s="63">
        <f>[5]LICITAÇÃO!$F$18</f>
        <v>3000</v>
      </c>
      <c r="G70" s="41"/>
      <c r="H70" s="95"/>
      <c r="I70" s="96"/>
      <c r="J70" s="70"/>
      <c r="K70" s="65"/>
    </row>
    <row r="71" spans="1:11" ht="15.75" customHeight="1" thickBot="1" x14ac:dyDescent="0.3">
      <c r="A71" s="99"/>
      <c r="B71" s="89" t="s">
        <v>43</v>
      </c>
      <c r="C71" s="90"/>
      <c r="D71" s="90"/>
      <c r="E71" s="90"/>
      <c r="F71" s="63">
        <f>[5]LICITAÇÃO!$F$19</f>
        <v>16</v>
      </c>
      <c r="G71" s="41"/>
      <c r="H71" s="95"/>
      <c r="I71" s="96"/>
      <c r="J71" s="70"/>
      <c r="K71" s="65"/>
    </row>
    <row r="72" spans="1:11" ht="15.75" customHeight="1" thickBot="1" x14ac:dyDescent="0.3">
      <c r="A72" s="44"/>
      <c r="B72" s="77" t="s">
        <v>30</v>
      </c>
      <c r="C72" s="78"/>
      <c r="D72" s="78"/>
      <c r="E72" s="78"/>
      <c r="F72" s="78"/>
      <c r="G72" s="78"/>
      <c r="H72" s="66"/>
      <c r="I72" s="67"/>
      <c r="J72" s="117"/>
      <c r="K72" s="81"/>
    </row>
    <row r="73" spans="1:11" ht="15.75" customHeight="1" thickBot="1" x14ac:dyDescent="0.3">
      <c r="A73" s="45"/>
      <c r="B73" s="77" t="s">
        <v>31</v>
      </c>
      <c r="C73" s="78"/>
      <c r="D73" s="78"/>
      <c r="E73" s="78"/>
      <c r="F73" s="78"/>
      <c r="G73" s="78"/>
      <c r="H73" s="146"/>
      <c r="I73" s="146"/>
      <c r="J73" s="75"/>
      <c r="K73" s="76"/>
    </row>
    <row r="74" spans="1:11" ht="27.95" customHeight="1" thickBot="1" x14ac:dyDescent="0.3">
      <c r="A74" s="101" t="s">
        <v>0</v>
      </c>
      <c r="B74" s="110" t="s">
        <v>22</v>
      </c>
      <c r="C74" s="111"/>
      <c r="D74" s="103" t="s">
        <v>23</v>
      </c>
      <c r="E74" s="104"/>
      <c r="F74" s="84" t="s">
        <v>24</v>
      </c>
      <c r="G74" s="85"/>
      <c r="H74" s="86" t="s">
        <v>25</v>
      </c>
      <c r="I74" s="87"/>
      <c r="J74" s="85" t="s">
        <v>26</v>
      </c>
      <c r="K74" s="88"/>
    </row>
    <row r="75" spans="1:11" ht="27.95" customHeight="1" thickBot="1" x14ac:dyDescent="0.3">
      <c r="A75" s="102"/>
      <c r="B75" s="112"/>
      <c r="C75" s="113"/>
      <c r="D75" s="33" t="s">
        <v>1</v>
      </c>
      <c r="E75" s="13" t="s">
        <v>2</v>
      </c>
      <c r="F75" s="14" t="s">
        <v>1</v>
      </c>
      <c r="G75" s="32" t="s">
        <v>27</v>
      </c>
      <c r="H75" s="15" t="s">
        <v>1</v>
      </c>
      <c r="I75" s="16" t="s">
        <v>28</v>
      </c>
      <c r="J75" s="34" t="s">
        <v>1</v>
      </c>
      <c r="K75" s="17" t="s">
        <v>29</v>
      </c>
    </row>
    <row r="76" spans="1:11" ht="15.75" customHeight="1" thickBot="1" x14ac:dyDescent="0.3">
      <c r="A76" s="97" t="s">
        <v>47</v>
      </c>
      <c r="B76" s="68" t="s">
        <v>35</v>
      </c>
      <c r="C76" s="69"/>
      <c r="D76" s="2">
        <f>[6]LICITAÇÃO!D6</f>
        <v>1</v>
      </c>
      <c r="E76" s="2">
        <f>[6]LICITAÇÃO!E6</f>
        <v>30</v>
      </c>
      <c r="F76" s="3"/>
      <c r="G76" s="4"/>
      <c r="H76" s="5"/>
      <c r="I76" s="6"/>
      <c r="J76" s="3"/>
      <c r="K76" s="7"/>
    </row>
    <row r="77" spans="1:11" ht="15.75" customHeight="1" thickBot="1" x14ac:dyDescent="0.3">
      <c r="A77" s="97"/>
      <c r="B77" s="68" t="s">
        <v>36</v>
      </c>
      <c r="C77" s="69"/>
      <c r="D77" s="2">
        <f>[6]LICITAÇÃO!D7</f>
        <v>1</v>
      </c>
      <c r="E77" s="2">
        <f>[6]LICITAÇÃO!E7</f>
        <v>30</v>
      </c>
      <c r="F77" s="3"/>
      <c r="G77" s="4"/>
      <c r="H77" s="5"/>
      <c r="I77" s="6"/>
      <c r="J77" s="3"/>
      <c r="K77" s="7"/>
    </row>
    <row r="78" spans="1:11" ht="15.75" customHeight="1" thickBot="1" x14ac:dyDescent="0.3">
      <c r="A78" s="97"/>
      <c r="B78" s="68" t="s">
        <v>37</v>
      </c>
      <c r="C78" s="69"/>
      <c r="D78" s="2">
        <f>[6]LICITAÇÃO!D8</f>
        <v>2</v>
      </c>
      <c r="E78" s="2">
        <f>[6]LICITAÇÃO!E8</f>
        <v>40</v>
      </c>
      <c r="F78" s="3"/>
      <c r="G78" s="4"/>
      <c r="H78" s="5"/>
      <c r="I78" s="6"/>
      <c r="J78" s="3"/>
      <c r="K78" s="7"/>
    </row>
    <row r="79" spans="1:11" ht="15.75" customHeight="1" thickBot="1" x14ac:dyDescent="0.3">
      <c r="A79" s="97"/>
      <c r="B79" s="68" t="s">
        <v>38</v>
      </c>
      <c r="C79" s="69"/>
      <c r="D79" s="2">
        <f>[6]LICITAÇÃO!D9</f>
        <v>2</v>
      </c>
      <c r="E79" s="2">
        <f>[6]LICITAÇÃO!E9</f>
        <v>40</v>
      </c>
      <c r="F79" s="3"/>
      <c r="G79" s="4"/>
      <c r="H79" s="5"/>
      <c r="I79" s="6"/>
      <c r="J79" s="3"/>
      <c r="K79" s="7"/>
    </row>
    <row r="80" spans="1:11" ht="15.75" customHeight="1" thickBot="1" x14ac:dyDescent="0.3">
      <c r="A80" s="97"/>
      <c r="B80" s="68" t="s">
        <v>39</v>
      </c>
      <c r="C80" s="69"/>
      <c r="D80" s="2">
        <f>[6]LICITAÇÃO!D10</f>
        <v>1</v>
      </c>
      <c r="E80" s="2">
        <f>[6]LICITAÇÃO!E10</f>
        <v>0</v>
      </c>
      <c r="F80" s="3"/>
      <c r="G80" s="4"/>
      <c r="H80" s="5"/>
      <c r="I80" s="6"/>
      <c r="J80" s="3"/>
      <c r="K80" s="7"/>
    </row>
    <row r="81" spans="1:13" ht="15.75" customHeight="1" thickBot="1" x14ac:dyDescent="0.3">
      <c r="A81" s="97"/>
      <c r="B81" s="105" t="s">
        <v>40</v>
      </c>
      <c r="C81" s="106"/>
      <c r="D81" s="2">
        <f>[6]LICITAÇÃO!D11</f>
        <v>1</v>
      </c>
      <c r="E81" s="2">
        <f>[6]LICITAÇÃO!E11</f>
        <v>40</v>
      </c>
      <c r="F81" s="3"/>
      <c r="G81" s="4"/>
      <c r="H81" s="5"/>
      <c r="I81" s="6"/>
      <c r="J81" s="3"/>
      <c r="K81" s="7"/>
    </row>
    <row r="82" spans="1:13" ht="15.75" customHeight="1" thickBot="1" x14ac:dyDescent="0.3">
      <c r="A82" s="97"/>
      <c r="B82" s="71" t="s">
        <v>41</v>
      </c>
      <c r="C82" s="72"/>
      <c r="D82" s="2">
        <f>[6]LICITAÇÃO!D12</f>
        <v>0</v>
      </c>
      <c r="E82" s="2">
        <f>[6]LICITAÇÃO!E12</f>
        <v>40</v>
      </c>
      <c r="F82" s="3"/>
      <c r="G82" s="4"/>
      <c r="H82" s="5"/>
      <c r="I82" s="6"/>
      <c r="J82" s="3"/>
      <c r="K82" s="7"/>
      <c r="M82" s="1">
        <f>SUM(D76:D82)</f>
        <v>8</v>
      </c>
    </row>
    <row r="83" spans="1:13" ht="15.75" customHeight="1" thickBot="1" x14ac:dyDescent="0.3">
      <c r="A83" s="97"/>
      <c r="B83" s="89" t="s">
        <v>32</v>
      </c>
      <c r="C83" s="90"/>
      <c r="D83" s="90"/>
      <c r="E83" s="90"/>
      <c r="F83" s="8"/>
      <c r="G83" s="8"/>
      <c r="H83" s="5"/>
      <c r="I83" s="6"/>
      <c r="J83" s="9"/>
      <c r="K83" s="10"/>
    </row>
    <row r="84" spans="1:13" ht="15.75" customHeight="1" thickBot="1" x14ac:dyDescent="0.3">
      <c r="A84" s="98"/>
      <c r="B84" s="89" t="s">
        <v>33</v>
      </c>
      <c r="C84" s="90"/>
      <c r="D84" s="90"/>
      <c r="E84" s="90"/>
      <c r="F84" s="11"/>
      <c r="G84" s="11"/>
      <c r="H84" s="73"/>
      <c r="I84" s="74"/>
      <c r="J84" s="70"/>
      <c r="K84" s="65"/>
    </row>
    <row r="85" spans="1:13" ht="15.75" customHeight="1" thickBot="1" x14ac:dyDescent="0.3">
      <c r="A85" s="99"/>
      <c r="B85" s="91" t="s">
        <v>34</v>
      </c>
      <c r="C85" s="92"/>
      <c r="D85" s="92"/>
      <c r="E85" s="92"/>
      <c r="F85" s="38" t="s">
        <v>1</v>
      </c>
      <c r="G85" s="39" t="s">
        <v>57</v>
      </c>
      <c r="H85" s="30"/>
      <c r="I85" s="31"/>
      <c r="J85" s="42"/>
      <c r="K85" s="27"/>
    </row>
    <row r="86" spans="1:13" ht="15.75" thickBot="1" x14ac:dyDescent="0.3">
      <c r="A86" s="99"/>
      <c r="B86" s="93"/>
      <c r="C86" s="94"/>
      <c r="D86" s="94"/>
      <c r="E86" s="94"/>
      <c r="F86" s="63">
        <f>[6]LICITAÇÃO!$F$16</f>
        <v>26000</v>
      </c>
      <c r="G86" s="41"/>
      <c r="H86" s="95"/>
      <c r="I86" s="96"/>
      <c r="J86" s="75"/>
      <c r="K86" s="76"/>
    </row>
    <row r="87" spans="1:13" ht="15.75" customHeight="1" thickBot="1" x14ac:dyDescent="0.3">
      <c r="A87" s="100"/>
      <c r="B87" s="123"/>
      <c r="C87" s="124"/>
      <c r="D87" s="124"/>
      <c r="E87" s="124"/>
      <c r="F87" s="38" t="s">
        <v>51</v>
      </c>
      <c r="G87" s="43" t="s">
        <v>52</v>
      </c>
      <c r="H87" s="30"/>
      <c r="I87" s="31"/>
      <c r="J87" s="42"/>
      <c r="K87" s="27"/>
    </row>
    <row r="88" spans="1:13" ht="15.75" customHeight="1" thickBot="1" x14ac:dyDescent="0.3">
      <c r="A88" s="99"/>
      <c r="B88" s="89" t="s">
        <v>42</v>
      </c>
      <c r="C88" s="90"/>
      <c r="D88" s="90"/>
      <c r="E88" s="90"/>
      <c r="F88" s="63">
        <f>[6]LICITAÇÃO!$F$18</f>
        <v>3000</v>
      </c>
      <c r="G88" s="41"/>
      <c r="H88" s="95"/>
      <c r="I88" s="96"/>
      <c r="J88" s="64"/>
      <c r="K88" s="65"/>
    </row>
    <row r="89" spans="1:13" ht="15.75" customHeight="1" thickBot="1" x14ac:dyDescent="0.3">
      <c r="A89" s="99"/>
      <c r="B89" s="89" t="s">
        <v>43</v>
      </c>
      <c r="C89" s="90"/>
      <c r="D89" s="90"/>
      <c r="E89" s="90"/>
      <c r="F89" s="63">
        <f>[6]LICITAÇÃO!$F$19</f>
        <v>16</v>
      </c>
      <c r="G89" s="41"/>
      <c r="H89" s="95"/>
      <c r="I89" s="96"/>
      <c r="J89" s="64"/>
      <c r="K89" s="65"/>
    </row>
    <row r="90" spans="1:13" ht="15.75" customHeight="1" thickBot="1" x14ac:dyDescent="0.3">
      <c r="A90" s="44"/>
      <c r="B90" s="77" t="s">
        <v>30</v>
      </c>
      <c r="C90" s="78"/>
      <c r="D90" s="78"/>
      <c r="E90" s="78"/>
      <c r="F90" s="78"/>
      <c r="G90" s="79"/>
      <c r="H90" s="66"/>
      <c r="I90" s="67"/>
      <c r="J90" s="80"/>
      <c r="K90" s="81"/>
    </row>
    <row r="91" spans="1:13" ht="15.75" customHeight="1" thickBot="1" x14ac:dyDescent="0.3">
      <c r="A91" s="45"/>
      <c r="B91" s="77" t="s">
        <v>31</v>
      </c>
      <c r="C91" s="78"/>
      <c r="D91" s="78"/>
      <c r="E91" s="78"/>
      <c r="F91" s="78"/>
      <c r="G91" s="78"/>
      <c r="H91" s="18"/>
      <c r="I91" s="18"/>
      <c r="J91" s="75"/>
      <c r="K91" s="76"/>
    </row>
    <row r="92" spans="1:13" ht="27.95" customHeight="1" thickBot="1" x14ac:dyDescent="0.3">
      <c r="A92" s="101" t="s">
        <v>0</v>
      </c>
      <c r="B92" s="110" t="s">
        <v>22</v>
      </c>
      <c r="C92" s="111"/>
      <c r="D92" s="103" t="s">
        <v>23</v>
      </c>
      <c r="E92" s="104"/>
      <c r="F92" s="84" t="s">
        <v>24</v>
      </c>
      <c r="G92" s="85"/>
      <c r="H92" s="86" t="s">
        <v>25</v>
      </c>
      <c r="I92" s="87"/>
      <c r="J92" s="85" t="s">
        <v>26</v>
      </c>
      <c r="K92" s="88"/>
    </row>
    <row r="93" spans="1:13" ht="27.95" customHeight="1" thickBot="1" x14ac:dyDescent="0.3">
      <c r="A93" s="102"/>
      <c r="B93" s="112"/>
      <c r="C93" s="113"/>
      <c r="D93" s="33" t="s">
        <v>1</v>
      </c>
      <c r="E93" s="13" t="s">
        <v>2</v>
      </c>
      <c r="F93" s="14" t="s">
        <v>1</v>
      </c>
      <c r="G93" s="15" t="s">
        <v>27</v>
      </c>
      <c r="H93" s="15" t="s">
        <v>1</v>
      </c>
      <c r="I93" s="16" t="s">
        <v>28</v>
      </c>
      <c r="J93" s="34" t="s">
        <v>1</v>
      </c>
      <c r="K93" s="17" t="s">
        <v>29</v>
      </c>
    </row>
    <row r="94" spans="1:13" ht="15.75" customHeight="1" thickBot="1" x14ac:dyDescent="0.3">
      <c r="A94" s="97" t="s">
        <v>48</v>
      </c>
      <c r="B94" s="68" t="s">
        <v>35</v>
      </c>
      <c r="C94" s="69"/>
      <c r="D94" s="2">
        <f>[7]LICITAÇÃO!D6</f>
        <v>1</v>
      </c>
      <c r="E94" s="2">
        <f>[7]LICITAÇÃO!E6</f>
        <v>30</v>
      </c>
      <c r="F94" s="3"/>
      <c r="G94" s="20"/>
      <c r="H94" s="5"/>
      <c r="I94" s="6"/>
      <c r="J94" s="3"/>
      <c r="K94" s="7"/>
    </row>
    <row r="95" spans="1:13" ht="15.75" customHeight="1" thickBot="1" x14ac:dyDescent="0.3">
      <c r="A95" s="97"/>
      <c r="B95" s="68" t="s">
        <v>36</v>
      </c>
      <c r="C95" s="69"/>
      <c r="D95" s="2">
        <f>[7]LICITAÇÃO!D7</f>
        <v>1</v>
      </c>
      <c r="E95" s="2">
        <f>[7]LICITAÇÃO!E7</f>
        <v>30</v>
      </c>
      <c r="F95" s="3"/>
      <c r="G95" s="20"/>
      <c r="H95" s="5"/>
      <c r="I95" s="6"/>
      <c r="J95" s="3"/>
      <c r="K95" s="7"/>
    </row>
    <row r="96" spans="1:13" ht="15.75" customHeight="1" thickBot="1" x14ac:dyDescent="0.3">
      <c r="A96" s="97"/>
      <c r="B96" s="68" t="s">
        <v>37</v>
      </c>
      <c r="C96" s="69"/>
      <c r="D96" s="2">
        <f>[7]LICITAÇÃO!D8</f>
        <v>3</v>
      </c>
      <c r="E96" s="2">
        <f>[7]LICITAÇÃO!E8</f>
        <v>40</v>
      </c>
      <c r="F96" s="3"/>
      <c r="G96" s="20"/>
      <c r="H96" s="5"/>
      <c r="I96" s="6"/>
      <c r="J96" s="3"/>
      <c r="K96" s="7"/>
    </row>
    <row r="97" spans="1:13" ht="15.75" customHeight="1" thickBot="1" x14ac:dyDescent="0.3">
      <c r="A97" s="97"/>
      <c r="B97" s="68" t="s">
        <v>38</v>
      </c>
      <c r="C97" s="69"/>
      <c r="D97" s="2">
        <f>[7]LICITAÇÃO!D9</f>
        <v>2</v>
      </c>
      <c r="E97" s="2">
        <f>[7]LICITAÇÃO!E9</f>
        <v>40</v>
      </c>
      <c r="F97" s="3"/>
      <c r="G97" s="20"/>
      <c r="H97" s="5"/>
      <c r="I97" s="6"/>
      <c r="J97" s="3"/>
      <c r="K97" s="7"/>
    </row>
    <row r="98" spans="1:13" ht="15.75" customHeight="1" thickBot="1" x14ac:dyDescent="0.3">
      <c r="A98" s="97"/>
      <c r="B98" s="68" t="s">
        <v>39</v>
      </c>
      <c r="C98" s="69"/>
      <c r="D98" s="2">
        <f>[7]LICITAÇÃO!D10</f>
        <v>1</v>
      </c>
      <c r="E98" s="2">
        <f>[7]LICITAÇÃO!E10</f>
        <v>0</v>
      </c>
      <c r="F98" s="3"/>
      <c r="G98" s="20"/>
      <c r="H98" s="5"/>
      <c r="I98" s="6"/>
      <c r="J98" s="3"/>
      <c r="K98" s="7"/>
    </row>
    <row r="99" spans="1:13" ht="15.75" customHeight="1" thickBot="1" x14ac:dyDescent="0.3">
      <c r="A99" s="97"/>
      <c r="B99" s="105" t="s">
        <v>40</v>
      </c>
      <c r="C99" s="106"/>
      <c r="D99" s="2">
        <f>[7]LICITAÇÃO!D11</f>
        <v>1</v>
      </c>
      <c r="E99" s="2">
        <f>[7]LICITAÇÃO!E11</f>
        <v>40</v>
      </c>
      <c r="F99" s="3"/>
      <c r="G99" s="20"/>
      <c r="H99" s="5"/>
      <c r="I99" s="6"/>
      <c r="J99" s="3"/>
      <c r="K99" s="7"/>
    </row>
    <row r="100" spans="1:13" ht="15.75" customHeight="1" thickBot="1" x14ac:dyDescent="0.3">
      <c r="A100" s="97"/>
      <c r="B100" s="71" t="s">
        <v>41</v>
      </c>
      <c r="C100" s="72"/>
      <c r="D100" s="2">
        <f>[7]LICITAÇÃO!D12</f>
        <v>0</v>
      </c>
      <c r="E100" s="2">
        <f>[7]LICITAÇÃO!E12</f>
        <v>40</v>
      </c>
      <c r="F100" s="3"/>
      <c r="G100" s="21"/>
      <c r="H100" s="5"/>
      <c r="I100" s="6"/>
      <c r="J100" s="3"/>
      <c r="K100" s="7"/>
      <c r="M100" s="1">
        <f>SUM(D94:D100)</f>
        <v>9</v>
      </c>
    </row>
    <row r="101" spans="1:13" ht="15.75" customHeight="1" thickBot="1" x14ac:dyDescent="0.3">
      <c r="A101" s="97"/>
      <c r="B101" s="89" t="s">
        <v>32</v>
      </c>
      <c r="C101" s="90"/>
      <c r="D101" s="90"/>
      <c r="E101" s="90"/>
      <c r="F101" s="8"/>
      <c r="G101" s="22"/>
      <c r="H101" s="5"/>
      <c r="I101" s="6"/>
      <c r="J101" s="9"/>
      <c r="K101" s="10"/>
    </row>
    <row r="102" spans="1:13" ht="15.75" customHeight="1" thickBot="1" x14ac:dyDescent="0.3">
      <c r="A102" s="98"/>
      <c r="B102" s="89" t="s">
        <v>33</v>
      </c>
      <c r="C102" s="90"/>
      <c r="D102" s="90"/>
      <c r="E102" s="90"/>
      <c r="F102" s="11"/>
      <c r="G102" s="11"/>
      <c r="H102" s="82"/>
      <c r="I102" s="83"/>
      <c r="J102" s="70"/>
      <c r="K102" s="65"/>
    </row>
    <row r="103" spans="1:13" ht="15.75" customHeight="1" thickBot="1" x14ac:dyDescent="0.3">
      <c r="A103" s="99"/>
      <c r="B103" s="91" t="s">
        <v>34</v>
      </c>
      <c r="C103" s="92"/>
      <c r="D103" s="92"/>
      <c r="E103" s="92"/>
      <c r="F103" s="38" t="s">
        <v>1</v>
      </c>
      <c r="G103" s="39" t="s">
        <v>57</v>
      </c>
      <c r="H103" s="30"/>
      <c r="I103" s="31"/>
      <c r="J103" s="26"/>
      <c r="K103" s="27"/>
    </row>
    <row r="104" spans="1:13" ht="15.75" thickBot="1" x14ac:dyDescent="0.3">
      <c r="A104" s="99"/>
      <c r="B104" s="93"/>
      <c r="C104" s="94"/>
      <c r="D104" s="94"/>
      <c r="E104" s="94"/>
      <c r="F104" s="63">
        <f>[7]LICITAÇÃO!F16</f>
        <v>26000</v>
      </c>
      <c r="G104" s="41"/>
      <c r="H104" s="95"/>
      <c r="I104" s="96"/>
      <c r="J104" s="118"/>
      <c r="K104" s="76"/>
    </row>
    <row r="105" spans="1:13" ht="15.75" customHeight="1" thickBot="1" x14ac:dyDescent="0.3">
      <c r="A105" s="100"/>
      <c r="B105" s="123"/>
      <c r="C105" s="124"/>
      <c r="D105" s="124"/>
      <c r="E105" s="124"/>
      <c r="F105" s="38" t="s">
        <v>51</v>
      </c>
      <c r="G105" s="43" t="s">
        <v>52</v>
      </c>
      <c r="H105" s="30"/>
      <c r="I105" s="31"/>
      <c r="J105" s="26"/>
      <c r="K105" s="27"/>
    </row>
    <row r="106" spans="1:13" ht="15.75" customHeight="1" thickBot="1" x14ac:dyDescent="0.3">
      <c r="A106" s="99"/>
      <c r="B106" s="89" t="s">
        <v>42</v>
      </c>
      <c r="C106" s="90"/>
      <c r="D106" s="90"/>
      <c r="E106" s="90"/>
      <c r="F106" s="63">
        <f>[7]LICITAÇÃO!F18</f>
        <v>3000</v>
      </c>
      <c r="G106" s="41"/>
      <c r="H106" s="95"/>
      <c r="I106" s="96"/>
      <c r="J106" s="70"/>
      <c r="K106" s="65"/>
    </row>
    <row r="107" spans="1:13" ht="15.75" customHeight="1" thickBot="1" x14ac:dyDescent="0.3">
      <c r="A107" s="99"/>
      <c r="B107" s="89" t="s">
        <v>43</v>
      </c>
      <c r="C107" s="90"/>
      <c r="D107" s="90"/>
      <c r="E107" s="90"/>
      <c r="F107" s="63">
        <f>[7]LICITAÇÃO!F19</f>
        <v>16</v>
      </c>
      <c r="G107" s="41"/>
      <c r="H107" s="95"/>
      <c r="I107" s="96"/>
      <c r="J107" s="70"/>
      <c r="K107" s="65"/>
    </row>
    <row r="108" spans="1:13" ht="15.75" customHeight="1" thickBot="1" x14ac:dyDescent="0.3">
      <c r="A108" s="46"/>
      <c r="B108" s="89" t="s">
        <v>55</v>
      </c>
      <c r="C108" s="90"/>
      <c r="D108" s="90"/>
      <c r="E108" s="90"/>
      <c r="F108" s="90"/>
      <c r="G108" s="120"/>
      <c r="H108" s="95"/>
      <c r="I108" s="96"/>
      <c r="J108" s="70"/>
      <c r="K108" s="65"/>
    </row>
    <row r="109" spans="1:13" ht="15.75" customHeight="1" thickBot="1" x14ac:dyDescent="0.3">
      <c r="A109" s="44"/>
      <c r="B109" s="77" t="s">
        <v>30</v>
      </c>
      <c r="C109" s="78"/>
      <c r="D109" s="78"/>
      <c r="E109" s="78"/>
      <c r="F109" s="78"/>
      <c r="G109" s="78"/>
      <c r="H109" s="66"/>
      <c r="I109" s="67"/>
      <c r="J109" s="117"/>
      <c r="K109" s="81"/>
    </row>
    <row r="110" spans="1:13" ht="15.75" customHeight="1" thickBot="1" x14ac:dyDescent="0.3">
      <c r="A110" s="45"/>
      <c r="B110" s="77" t="s">
        <v>31</v>
      </c>
      <c r="C110" s="78"/>
      <c r="D110" s="78"/>
      <c r="E110" s="78"/>
      <c r="F110" s="78"/>
      <c r="G110" s="78"/>
      <c r="H110" s="25"/>
      <c r="I110" s="25"/>
      <c r="J110" s="75"/>
      <c r="K110" s="76"/>
    </row>
    <row r="111" spans="1:13" ht="27.95" customHeight="1" thickBot="1" x14ac:dyDescent="0.3">
      <c r="A111" s="101" t="s">
        <v>0</v>
      </c>
      <c r="B111" s="110" t="s">
        <v>22</v>
      </c>
      <c r="C111" s="111"/>
      <c r="D111" s="103" t="s">
        <v>23</v>
      </c>
      <c r="E111" s="104"/>
      <c r="F111" s="84" t="s">
        <v>24</v>
      </c>
      <c r="G111" s="85"/>
      <c r="H111" s="86" t="s">
        <v>25</v>
      </c>
      <c r="I111" s="87"/>
      <c r="J111" s="85" t="s">
        <v>26</v>
      </c>
      <c r="K111" s="88"/>
    </row>
    <row r="112" spans="1:13" ht="27.95" customHeight="1" thickBot="1" x14ac:dyDescent="0.3">
      <c r="A112" s="102"/>
      <c r="B112" s="112"/>
      <c r="C112" s="113"/>
      <c r="D112" s="33" t="s">
        <v>1</v>
      </c>
      <c r="E112" s="13" t="s">
        <v>2</v>
      </c>
      <c r="F112" s="14" t="s">
        <v>1</v>
      </c>
      <c r="G112" s="32" t="s">
        <v>27</v>
      </c>
      <c r="H112" s="15" t="s">
        <v>1</v>
      </c>
      <c r="I112" s="16" t="s">
        <v>28</v>
      </c>
      <c r="J112" s="34" t="s">
        <v>1</v>
      </c>
      <c r="K112" s="17" t="s">
        <v>29</v>
      </c>
    </row>
    <row r="113" spans="1:13" ht="15.75" customHeight="1" thickBot="1" x14ac:dyDescent="0.3">
      <c r="A113" s="97" t="s">
        <v>49</v>
      </c>
      <c r="B113" s="68" t="s">
        <v>35</v>
      </c>
      <c r="C113" s="69"/>
      <c r="D113" s="2">
        <f>[8]LICITAÇÃO!D6</f>
        <v>1</v>
      </c>
      <c r="E113" s="2">
        <f>[8]LICITAÇÃO!E6</f>
        <v>30</v>
      </c>
      <c r="F113" s="3"/>
      <c r="G113" s="4"/>
      <c r="H113" s="5"/>
      <c r="I113" s="6"/>
      <c r="J113" s="3"/>
      <c r="K113" s="7"/>
    </row>
    <row r="114" spans="1:13" ht="15.75" customHeight="1" thickBot="1" x14ac:dyDescent="0.3">
      <c r="A114" s="97"/>
      <c r="B114" s="68" t="s">
        <v>36</v>
      </c>
      <c r="C114" s="69"/>
      <c r="D114" s="2">
        <f>[8]LICITAÇÃO!D7</f>
        <v>1</v>
      </c>
      <c r="E114" s="2">
        <f>[8]LICITAÇÃO!E7</f>
        <v>30</v>
      </c>
      <c r="F114" s="3"/>
      <c r="G114" s="4"/>
      <c r="H114" s="5"/>
      <c r="I114" s="6"/>
      <c r="J114" s="3"/>
      <c r="K114" s="7"/>
    </row>
    <row r="115" spans="1:13" ht="15.75" customHeight="1" thickBot="1" x14ac:dyDescent="0.3">
      <c r="A115" s="97"/>
      <c r="B115" s="68" t="s">
        <v>37</v>
      </c>
      <c r="C115" s="69"/>
      <c r="D115" s="2">
        <f>[8]LICITAÇÃO!D8</f>
        <v>3</v>
      </c>
      <c r="E115" s="2">
        <f>[8]LICITAÇÃO!E8</f>
        <v>40</v>
      </c>
      <c r="F115" s="3"/>
      <c r="G115" s="4"/>
      <c r="H115" s="5"/>
      <c r="I115" s="6"/>
      <c r="J115" s="3"/>
      <c r="K115" s="7"/>
    </row>
    <row r="116" spans="1:13" ht="15.75" customHeight="1" thickBot="1" x14ac:dyDescent="0.3">
      <c r="A116" s="97"/>
      <c r="B116" s="68" t="s">
        <v>38</v>
      </c>
      <c r="C116" s="69"/>
      <c r="D116" s="2">
        <f>[8]LICITAÇÃO!D9</f>
        <v>2</v>
      </c>
      <c r="E116" s="2">
        <f>[8]LICITAÇÃO!E9</f>
        <v>40</v>
      </c>
      <c r="F116" s="3"/>
      <c r="G116" s="4"/>
      <c r="H116" s="5"/>
      <c r="I116" s="6"/>
      <c r="J116" s="3"/>
      <c r="K116" s="7"/>
    </row>
    <row r="117" spans="1:13" ht="15.75" customHeight="1" thickBot="1" x14ac:dyDescent="0.3">
      <c r="A117" s="97"/>
      <c r="B117" s="68" t="s">
        <v>39</v>
      </c>
      <c r="C117" s="69"/>
      <c r="D117" s="2">
        <f>[8]LICITAÇÃO!D10</f>
        <v>1</v>
      </c>
      <c r="E117" s="2">
        <f>[8]LICITAÇÃO!E10</f>
        <v>0</v>
      </c>
      <c r="F117" s="3"/>
      <c r="G117" s="4"/>
      <c r="H117" s="5"/>
      <c r="I117" s="6"/>
      <c r="J117" s="3"/>
      <c r="K117" s="7"/>
    </row>
    <row r="118" spans="1:13" ht="15.75" customHeight="1" thickBot="1" x14ac:dyDescent="0.3">
      <c r="A118" s="97"/>
      <c r="B118" s="105" t="s">
        <v>40</v>
      </c>
      <c r="C118" s="106"/>
      <c r="D118" s="2">
        <f>[8]LICITAÇÃO!D11</f>
        <v>1</v>
      </c>
      <c r="E118" s="2">
        <f>[8]LICITAÇÃO!E11</f>
        <v>40</v>
      </c>
      <c r="F118" s="3"/>
      <c r="G118" s="4"/>
      <c r="H118" s="5"/>
      <c r="I118" s="6"/>
      <c r="J118" s="3"/>
      <c r="K118" s="7"/>
    </row>
    <row r="119" spans="1:13" ht="15.75" customHeight="1" thickBot="1" x14ac:dyDescent="0.3">
      <c r="A119" s="97"/>
      <c r="B119" s="71" t="s">
        <v>41</v>
      </c>
      <c r="C119" s="72"/>
      <c r="D119" s="2">
        <f>[8]LICITAÇÃO!D12</f>
        <v>0</v>
      </c>
      <c r="E119" s="2">
        <f>[8]LICITAÇÃO!E12</f>
        <v>40</v>
      </c>
      <c r="F119" s="3"/>
      <c r="G119" s="4"/>
      <c r="H119" s="5"/>
      <c r="I119" s="6"/>
      <c r="J119" s="3"/>
      <c r="K119" s="7"/>
      <c r="M119" s="1">
        <f>SUM(D113:D119)</f>
        <v>9</v>
      </c>
    </row>
    <row r="120" spans="1:13" ht="15.75" customHeight="1" thickBot="1" x14ac:dyDescent="0.3">
      <c r="A120" s="97"/>
      <c r="B120" s="89" t="s">
        <v>32</v>
      </c>
      <c r="C120" s="90"/>
      <c r="D120" s="90"/>
      <c r="E120" s="90"/>
      <c r="F120" s="8"/>
      <c r="G120" s="8"/>
      <c r="H120" s="5"/>
      <c r="I120" s="6"/>
      <c r="J120" s="9"/>
      <c r="K120" s="10"/>
    </row>
    <row r="121" spans="1:13" ht="15.75" customHeight="1" thickBot="1" x14ac:dyDescent="0.3">
      <c r="A121" s="98"/>
      <c r="B121" s="89" t="s">
        <v>33</v>
      </c>
      <c r="C121" s="90"/>
      <c r="D121" s="90"/>
      <c r="E121" s="90"/>
      <c r="F121" s="11"/>
      <c r="G121" s="11"/>
      <c r="H121" s="82"/>
      <c r="I121" s="83"/>
      <c r="J121" s="70"/>
      <c r="K121" s="65"/>
    </row>
    <row r="122" spans="1:13" ht="15.75" customHeight="1" thickBot="1" x14ac:dyDescent="0.3">
      <c r="A122" s="99"/>
      <c r="B122" s="91" t="s">
        <v>34</v>
      </c>
      <c r="C122" s="92"/>
      <c r="D122" s="92"/>
      <c r="E122" s="92"/>
      <c r="F122" s="38" t="s">
        <v>1</v>
      </c>
      <c r="G122" s="39" t="s">
        <v>57</v>
      </c>
      <c r="H122" s="30"/>
      <c r="I122" s="31"/>
      <c r="J122" s="26"/>
      <c r="K122" s="27"/>
    </row>
    <row r="123" spans="1:13" ht="15.75" thickBot="1" x14ac:dyDescent="0.3">
      <c r="A123" s="99"/>
      <c r="B123" s="93"/>
      <c r="C123" s="94"/>
      <c r="D123" s="94"/>
      <c r="E123" s="94"/>
      <c r="F123" s="63">
        <f>[8]LICITAÇÃO!F16</f>
        <v>26000</v>
      </c>
      <c r="G123" s="41"/>
      <c r="H123" s="95"/>
      <c r="I123" s="96"/>
      <c r="J123" s="118"/>
      <c r="K123" s="76"/>
    </row>
    <row r="124" spans="1:13" ht="15.75" customHeight="1" thickBot="1" x14ac:dyDescent="0.3">
      <c r="A124" s="100"/>
      <c r="B124" s="123"/>
      <c r="C124" s="124"/>
      <c r="D124" s="124"/>
      <c r="E124" s="124"/>
      <c r="F124" s="38" t="s">
        <v>51</v>
      </c>
      <c r="G124" s="43" t="s">
        <v>52</v>
      </c>
      <c r="H124" s="30"/>
      <c r="I124" s="31"/>
      <c r="J124" s="26"/>
      <c r="K124" s="27"/>
    </row>
    <row r="125" spans="1:13" ht="15.75" customHeight="1" thickBot="1" x14ac:dyDescent="0.3">
      <c r="A125" s="99"/>
      <c r="B125" s="89" t="s">
        <v>42</v>
      </c>
      <c r="C125" s="90"/>
      <c r="D125" s="90"/>
      <c r="E125" s="90"/>
      <c r="F125" s="63">
        <f>[8]LICITAÇÃO!F18</f>
        <v>3000</v>
      </c>
      <c r="G125" s="41"/>
      <c r="H125" s="95"/>
      <c r="I125" s="96"/>
      <c r="J125" s="70"/>
      <c r="K125" s="65"/>
    </row>
    <row r="126" spans="1:13" ht="15.75" customHeight="1" thickBot="1" x14ac:dyDescent="0.3">
      <c r="A126" s="99"/>
      <c r="B126" s="89" t="s">
        <v>43</v>
      </c>
      <c r="C126" s="90"/>
      <c r="D126" s="90"/>
      <c r="E126" s="90"/>
      <c r="F126" s="63">
        <f>[8]LICITAÇÃO!F19</f>
        <v>16</v>
      </c>
      <c r="G126" s="41"/>
      <c r="H126" s="95"/>
      <c r="I126" s="96"/>
      <c r="J126" s="70"/>
      <c r="K126" s="65"/>
    </row>
    <row r="127" spans="1:13" ht="15.75" customHeight="1" thickBot="1" x14ac:dyDescent="0.3">
      <c r="A127" s="46"/>
      <c r="B127" s="89" t="s">
        <v>55</v>
      </c>
      <c r="C127" s="90"/>
      <c r="D127" s="90"/>
      <c r="E127" s="90"/>
      <c r="F127" s="90"/>
      <c r="G127" s="120"/>
      <c r="H127" s="95"/>
      <c r="I127" s="96"/>
      <c r="J127" s="70"/>
      <c r="K127" s="65"/>
    </row>
    <row r="128" spans="1:13" ht="15.75" customHeight="1" thickBot="1" x14ac:dyDescent="0.3">
      <c r="A128" s="44"/>
      <c r="B128" s="77" t="s">
        <v>30</v>
      </c>
      <c r="C128" s="78"/>
      <c r="D128" s="78"/>
      <c r="E128" s="78"/>
      <c r="F128" s="78"/>
      <c r="G128" s="78"/>
      <c r="H128" s="66"/>
      <c r="I128" s="67"/>
      <c r="J128" s="117"/>
      <c r="K128" s="81"/>
    </row>
    <row r="129" spans="1:13" ht="15.75" customHeight="1" thickBot="1" x14ac:dyDescent="0.3">
      <c r="A129" s="45"/>
      <c r="B129" s="77" t="s">
        <v>31</v>
      </c>
      <c r="C129" s="78"/>
      <c r="D129" s="78"/>
      <c r="E129" s="78"/>
      <c r="F129" s="78"/>
      <c r="G129" s="78"/>
      <c r="H129" s="25"/>
      <c r="I129" s="25"/>
      <c r="J129" s="75"/>
      <c r="K129" s="76"/>
    </row>
    <row r="130" spans="1:13" ht="27.95" customHeight="1" thickBot="1" x14ac:dyDescent="0.3">
      <c r="A130" s="101" t="s">
        <v>0</v>
      </c>
      <c r="B130" s="110" t="s">
        <v>22</v>
      </c>
      <c r="C130" s="111"/>
      <c r="D130" s="103" t="s">
        <v>23</v>
      </c>
      <c r="E130" s="104"/>
      <c r="F130" s="84" t="s">
        <v>24</v>
      </c>
      <c r="G130" s="85"/>
      <c r="H130" s="86" t="s">
        <v>25</v>
      </c>
      <c r="I130" s="87"/>
      <c r="J130" s="85" t="s">
        <v>26</v>
      </c>
      <c r="K130" s="88"/>
    </row>
    <row r="131" spans="1:13" ht="27.95" customHeight="1" thickBot="1" x14ac:dyDescent="0.3">
      <c r="A131" s="102"/>
      <c r="B131" s="112"/>
      <c r="C131" s="113"/>
      <c r="D131" s="33" t="s">
        <v>1</v>
      </c>
      <c r="E131" s="13" t="s">
        <v>2</v>
      </c>
      <c r="F131" s="14" t="s">
        <v>1</v>
      </c>
      <c r="G131" s="32" t="s">
        <v>27</v>
      </c>
      <c r="H131" s="15" t="s">
        <v>1</v>
      </c>
      <c r="I131" s="16" t="s">
        <v>28</v>
      </c>
      <c r="J131" s="34" t="s">
        <v>1</v>
      </c>
      <c r="K131" s="17" t="s">
        <v>29</v>
      </c>
    </row>
    <row r="132" spans="1:13" ht="15.75" customHeight="1" thickBot="1" x14ac:dyDescent="0.3">
      <c r="A132" s="97" t="s">
        <v>50</v>
      </c>
      <c r="B132" s="68" t="s">
        <v>35</v>
      </c>
      <c r="C132" s="69"/>
      <c r="D132" s="2">
        <f>[9]LICITAÇÃO!D6</f>
        <v>1</v>
      </c>
      <c r="E132" s="2">
        <f>[9]LICITAÇÃO!E6</f>
        <v>30</v>
      </c>
      <c r="F132" s="3"/>
      <c r="G132" s="4"/>
      <c r="H132" s="5"/>
      <c r="I132" s="6"/>
      <c r="J132" s="3"/>
      <c r="K132" s="7"/>
    </row>
    <row r="133" spans="1:13" ht="15.75" customHeight="1" thickBot="1" x14ac:dyDescent="0.3">
      <c r="A133" s="97"/>
      <c r="B133" s="68" t="s">
        <v>36</v>
      </c>
      <c r="C133" s="69"/>
      <c r="D133" s="2">
        <f>[9]LICITAÇÃO!D7</f>
        <v>1</v>
      </c>
      <c r="E133" s="2">
        <f>[9]LICITAÇÃO!E7</f>
        <v>30</v>
      </c>
      <c r="F133" s="3"/>
      <c r="G133" s="4"/>
      <c r="H133" s="5"/>
      <c r="I133" s="6"/>
      <c r="J133" s="3"/>
      <c r="K133" s="7"/>
    </row>
    <row r="134" spans="1:13" ht="15.75" customHeight="1" thickBot="1" x14ac:dyDescent="0.3">
      <c r="A134" s="97"/>
      <c r="B134" s="68" t="s">
        <v>37</v>
      </c>
      <c r="C134" s="69"/>
      <c r="D134" s="2">
        <f>[9]LICITAÇÃO!D8</f>
        <v>2</v>
      </c>
      <c r="E134" s="2">
        <f>[9]LICITAÇÃO!E8</f>
        <v>40</v>
      </c>
      <c r="F134" s="3"/>
      <c r="G134" s="4"/>
      <c r="H134" s="5"/>
      <c r="I134" s="6"/>
      <c r="J134" s="3"/>
      <c r="K134" s="7"/>
    </row>
    <row r="135" spans="1:13" ht="15.75" customHeight="1" thickBot="1" x14ac:dyDescent="0.3">
      <c r="A135" s="97"/>
      <c r="B135" s="68" t="s">
        <v>38</v>
      </c>
      <c r="C135" s="69"/>
      <c r="D135" s="2">
        <f>[9]LICITAÇÃO!D9</f>
        <v>2</v>
      </c>
      <c r="E135" s="2">
        <f>[9]LICITAÇÃO!E9</f>
        <v>40</v>
      </c>
      <c r="F135" s="3"/>
      <c r="G135" s="4"/>
      <c r="H135" s="5"/>
      <c r="I135" s="6"/>
      <c r="J135" s="3"/>
      <c r="K135" s="7"/>
    </row>
    <row r="136" spans="1:13" ht="15.75" customHeight="1" thickBot="1" x14ac:dyDescent="0.3">
      <c r="A136" s="97"/>
      <c r="B136" s="68" t="s">
        <v>39</v>
      </c>
      <c r="C136" s="69"/>
      <c r="D136" s="2">
        <f>[9]LICITAÇÃO!D10</f>
        <v>1</v>
      </c>
      <c r="E136" s="2">
        <f>[9]LICITAÇÃO!E10</f>
        <v>0</v>
      </c>
      <c r="F136" s="3"/>
      <c r="G136" s="4"/>
      <c r="H136" s="5"/>
      <c r="I136" s="6"/>
      <c r="J136" s="3"/>
      <c r="K136" s="7"/>
    </row>
    <row r="137" spans="1:13" ht="15.75" customHeight="1" thickBot="1" x14ac:dyDescent="0.3">
      <c r="A137" s="97"/>
      <c r="B137" s="105" t="s">
        <v>40</v>
      </c>
      <c r="C137" s="106"/>
      <c r="D137" s="2">
        <f>[9]LICITAÇÃO!D11</f>
        <v>1</v>
      </c>
      <c r="E137" s="2">
        <f>[9]LICITAÇÃO!E11</f>
        <v>40</v>
      </c>
      <c r="F137" s="3"/>
      <c r="G137" s="4"/>
      <c r="H137" s="5"/>
      <c r="I137" s="6"/>
      <c r="J137" s="3"/>
      <c r="K137" s="7"/>
      <c r="M137" s="1">
        <f>SUM(D131:D137)</f>
        <v>8</v>
      </c>
    </row>
    <row r="138" spans="1:13" ht="15.75" customHeight="1" thickBot="1" x14ac:dyDescent="0.3">
      <c r="A138" s="97"/>
      <c r="B138" s="71" t="s">
        <v>41</v>
      </c>
      <c r="C138" s="72"/>
      <c r="D138" s="2">
        <f>[9]LICITAÇÃO!D12</f>
        <v>0</v>
      </c>
      <c r="E138" s="2">
        <f>[9]LICITAÇÃO!E12</f>
        <v>40</v>
      </c>
      <c r="F138" s="3"/>
      <c r="G138" s="4"/>
      <c r="H138" s="5"/>
      <c r="I138" s="6"/>
      <c r="J138" s="3"/>
      <c r="K138" s="7"/>
    </row>
    <row r="139" spans="1:13" ht="15.75" customHeight="1" thickBot="1" x14ac:dyDescent="0.3">
      <c r="A139" s="97"/>
      <c r="B139" s="89" t="s">
        <v>32</v>
      </c>
      <c r="C139" s="90"/>
      <c r="D139" s="90"/>
      <c r="E139" s="90"/>
      <c r="F139" s="8"/>
      <c r="G139" s="8"/>
      <c r="H139" s="5"/>
      <c r="I139" s="6"/>
      <c r="J139" s="9"/>
      <c r="K139" s="10"/>
    </row>
    <row r="140" spans="1:13" ht="15.75" customHeight="1" thickBot="1" x14ac:dyDescent="0.3">
      <c r="A140" s="98"/>
      <c r="B140" s="89" t="s">
        <v>33</v>
      </c>
      <c r="C140" s="90"/>
      <c r="D140" s="90"/>
      <c r="E140" s="90"/>
      <c r="F140" s="11"/>
      <c r="G140" s="11"/>
      <c r="H140" s="82"/>
      <c r="I140" s="83"/>
      <c r="J140" s="70"/>
      <c r="K140" s="65"/>
    </row>
    <row r="141" spans="1:13" ht="15.75" customHeight="1" thickBot="1" x14ac:dyDescent="0.3">
      <c r="A141" s="99"/>
      <c r="B141" s="91" t="s">
        <v>34</v>
      </c>
      <c r="C141" s="92"/>
      <c r="D141" s="92"/>
      <c r="E141" s="92"/>
      <c r="F141" s="38" t="s">
        <v>1</v>
      </c>
      <c r="G141" s="39" t="s">
        <v>57</v>
      </c>
      <c r="H141" s="30"/>
      <c r="I141" s="31"/>
      <c r="J141" s="26"/>
      <c r="K141" s="27"/>
    </row>
    <row r="142" spans="1:13" ht="15.75" thickBot="1" x14ac:dyDescent="0.3">
      <c r="A142" s="99"/>
      <c r="B142" s="93"/>
      <c r="C142" s="94"/>
      <c r="D142" s="94"/>
      <c r="E142" s="94"/>
      <c r="F142" s="63">
        <f>[9]LICITAÇÃO!F16</f>
        <v>26000</v>
      </c>
      <c r="G142" s="40"/>
      <c r="H142" s="95"/>
      <c r="I142" s="96"/>
      <c r="J142" s="118"/>
      <c r="K142" s="76"/>
    </row>
    <row r="143" spans="1:13" ht="15.75" customHeight="1" thickBot="1" x14ac:dyDescent="0.3">
      <c r="A143" s="100"/>
      <c r="B143" s="123"/>
      <c r="C143" s="124"/>
      <c r="D143" s="124"/>
      <c r="E143" s="124"/>
      <c r="F143" s="38" t="s">
        <v>51</v>
      </c>
      <c r="G143" s="43" t="s">
        <v>52</v>
      </c>
      <c r="H143" s="30"/>
      <c r="I143" s="31"/>
      <c r="J143" s="26"/>
      <c r="K143" s="27"/>
    </row>
    <row r="144" spans="1:13" ht="15.75" customHeight="1" thickBot="1" x14ac:dyDescent="0.3">
      <c r="A144" s="99"/>
      <c r="B144" s="89" t="s">
        <v>42</v>
      </c>
      <c r="C144" s="90"/>
      <c r="D144" s="90"/>
      <c r="E144" s="90"/>
      <c r="F144" s="63">
        <f>[9]LICITAÇÃO!F18</f>
        <v>3000</v>
      </c>
      <c r="G144" s="40"/>
      <c r="H144" s="95"/>
      <c r="I144" s="96"/>
      <c r="J144" s="70"/>
      <c r="K144" s="65"/>
    </row>
    <row r="145" spans="1:13" ht="15.75" customHeight="1" thickBot="1" x14ac:dyDescent="0.3">
      <c r="A145" s="99"/>
      <c r="B145" s="89" t="s">
        <v>43</v>
      </c>
      <c r="C145" s="90"/>
      <c r="D145" s="90"/>
      <c r="E145" s="90"/>
      <c r="F145" s="63">
        <f>[9]LICITAÇÃO!F19</f>
        <v>16</v>
      </c>
      <c r="G145" s="40"/>
      <c r="H145" s="95"/>
      <c r="I145" s="96"/>
      <c r="J145" s="70"/>
      <c r="K145" s="65"/>
    </row>
    <row r="146" spans="1:13" ht="15.75" customHeight="1" thickBot="1" x14ac:dyDescent="0.3">
      <c r="A146" s="46"/>
      <c r="B146" s="89" t="s">
        <v>55</v>
      </c>
      <c r="C146" s="90"/>
      <c r="D146" s="90"/>
      <c r="E146" s="90"/>
      <c r="F146" s="90"/>
      <c r="G146" s="120"/>
      <c r="H146" s="95"/>
      <c r="I146" s="96"/>
      <c r="J146" s="70"/>
      <c r="K146" s="65"/>
    </row>
    <row r="147" spans="1:13" ht="15.75" customHeight="1" thickBot="1" x14ac:dyDescent="0.3">
      <c r="A147" s="44"/>
      <c r="B147" s="77" t="s">
        <v>30</v>
      </c>
      <c r="C147" s="78"/>
      <c r="D147" s="78"/>
      <c r="E147" s="78"/>
      <c r="F147" s="78"/>
      <c r="G147" s="78"/>
      <c r="H147" s="66"/>
      <c r="I147" s="67"/>
      <c r="J147" s="117"/>
      <c r="K147" s="81"/>
    </row>
    <row r="148" spans="1:13" ht="15.75" customHeight="1" thickBot="1" x14ac:dyDescent="0.3">
      <c r="A148" s="45"/>
      <c r="B148" s="77" t="s">
        <v>31</v>
      </c>
      <c r="C148" s="78"/>
      <c r="D148" s="78"/>
      <c r="E148" s="78"/>
      <c r="F148" s="78"/>
      <c r="G148" s="78"/>
      <c r="H148" s="25"/>
      <c r="I148" s="25"/>
      <c r="J148" s="75"/>
      <c r="K148" s="76"/>
    </row>
    <row r="149" spans="1:13" ht="10.5" customHeight="1" thickBot="1" x14ac:dyDescent="0.3">
      <c r="A149" s="130"/>
      <c r="B149" s="131"/>
      <c r="C149" s="131"/>
      <c r="D149" s="131"/>
      <c r="E149" s="131"/>
      <c r="F149" s="131"/>
      <c r="G149" s="131"/>
      <c r="H149" s="131"/>
      <c r="I149" s="131"/>
      <c r="J149" s="131"/>
      <c r="K149" s="132"/>
    </row>
    <row r="150" spans="1:13" ht="15.75" thickBot="1" x14ac:dyDescent="0.3">
      <c r="A150" s="133" t="s">
        <v>13</v>
      </c>
      <c r="B150" s="134"/>
      <c r="C150" s="134"/>
      <c r="D150" s="134"/>
      <c r="E150" s="134"/>
      <c r="F150" s="134"/>
      <c r="G150" s="134"/>
      <c r="H150" s="82"/>
      <c r="I150" s="126"/>
      <c r="J150" s="128"/>
      <c r="K150" s="129"/>
      <c r="M150" s="1">
        <f>SUM(M11:M137)</f>
        <v>100</v>
      </c>
    </row>
    <row r="151" spans="1:13" ht="15.75" thickBot="1" x14ac:dyDescent="0.3">
      <c r="A151" s="77" t="s">
        <v>14</v>
      </c>
      <c r="B151" s="78"/>
      <c r="C151" s="78"/>
      <c r="D151" s="78"/>
      <c r="E151" s="78"/>
      <c r="F151" s="78"/>
      <c r="G151" s="78"/>
      <c r="H151" s="82"/>
      <c r="I151" s="126"/>
      <c r="J151" s="82"/>
      <c r="K151" s="126"/>
    </row>
  </sheetData>
  <sheetProtection selectLockedCells="1" selectUnlockedCells="1"/>
  <mergeCells count="280">
    <mergeCell ref="J151:K151"/>
    <mergeCell ref="A149:K149"/>
    <mergeCell ref="B145:E145"/>
    <mergeCell ref="H145:I145"/>
    <mergeCell ref="H144:I144"/>
    <mergeCell ref="J144:K144"/>
    <mergeCell ref="A132:A145"/>
    <mergeCell ref="H142:I142"/>
    <mergeCell ref="J142:K142"/>
    <mergeCell ref="H151:I151"/>
    <mergeCell ref="A150:G150"/>
    <mergeCell ref="J148:K148"/>
    <mergeCell ref="B144:E144"/>
    <mergeCell ref="H140:I140"/>
    <mergeCell ref="J140:K140"/>
    <mergeCell ref="B141:E142"/>
    <mergeCell ref="B146:G146"/>
    <mergeCell ref="H146:I146"/>
    <mergeCell ref="J146:K146"/>
    <mergeCell ref="B53:G53"/>
    <mergeCell ref="H53:I53"/>
    <mergeCell ref="J53:K53"/>
    <mergeCell ref="H128:I128"/>
    <mergeCell ref="J128:K128"/>
    <mergeCell ref="B129:G129"/>
    <mergeCell ref="J129:K129"/>
    <mergeCell ref="B108:G108"/>
    <mergeCell ref="H108:I108"/>
    <mergeCell ref="J108:K108"/>
    <mergeCell ref="B109:G109"/>
    <mergeCell ref="H109:I109"/>
    <mergeCell ref="J109:K109"/>
    <mergeCell ref="B110:G110"/>
    <mergeCell ref="J110:K110"/>
    <mergeCell ref="H126:I126"/>
    <mergeCell ref="J126:K126"/>
    <mergeCell ref="H125:I125"/>
    <mergeCell ref="J125:K125"/>
    <mergeCell ref="B127:G127"/>
    <mergeCell ref="H127:I127"/>
    <mergeCell ref="J127:K127"/>
    <mergeCell ref="B128:G128"/>
    <mergeCell ref="H121:I121"/>
    <mergeCell ref="A130:A131"/>
    <mergeCell ref="H150:I150"/>
    <mergeCell ref="J150:K150"/>
    <mergeCell ref="A151:G151"/>
    <mergeCell ref="B130:C131"/>
    <mergeCell ref="D130:E130"/>
    <mergeCell ref="F130:G130"/>
    <mergeCell ref="H130:I130"/>
    <mergeCell ref="J130:K130"/>
    <mergeCell ref="B147:G147"/>
    <mergeCell ref="B148:G148"/>
    <mergeCell ref="J145:K145"/>
    <mergeCell ref="H147:I147"/>
    <mergeCell ref="J147:K147"/>
    <mergeCell ref="B132:C132"/>
    <mergeCell ref="B133:C133"/>
    <mergeCell ref="B134:C134"/>
    <mergeCell ref="B135:C135"/>
    <mergeCell ref="B136:C136"/>
    <mergeCell ref="B137:C137"/>
    <mergeCell ref="B138:C138"/>
    <mergeCell ref="B139:E139"/>
    <mergeCell ref="B140:E140"/>
    <mergeCell ref="B143:E143"/>
    <mergeCell ref="A111:A112"/>
    <mergeCell ref="B111:C112"/>
    <mergeCell ref="D111:E111"/>
    <mergeCell ref="F111:G111"/>
    <mergeCell ref="A113:A126"/>
    <mergeCell ref="B113:C113"/>
    <mergeCell ref="B114:C114"/>
    <mergeCell ref="B115:C115"/>
    <mergeCell ref="B124:E124"/>
    <mergeCell ref="B125:E125"/>
    <mergeCell ref="B120:E120"/>
    <mergeCell ref="B126:E126"/>
    <mergeCell ref="B116:C116"/>
    <mergeCell ref="B117:C117"/>
    <mergeCell ref="B118:C118"/>
    <mergeCell ref="B119:C119"/>
    <mergeCell ref="H106:I106"/>
    <mergeCell ref="J106:K106"/>
    <mergeCell ref="B100:C100"/>
    <mergeCell ref="B103:E104"/>
    <mergeCell ref="H104:I104"/>
    <mergeCell ref="J104:K104"/>
    <mergeCell ref="J121:K121"/>
    <mergeCell ref="B122:E123"/>
    <mergeCell ref="H123:I123"/>
    <mergeCell ref="J123:K123"/>
    <mergeCell ref="B121:E121"/>
    <mergeCell ref="H111:I111"/>
    <mergeCell ref="J111:K111"/>
    <mergeCell ref="H107:I107"/>
    <mergeCell ref="J107:K107"/>
    <mergeCell ref="B105:E105"/>
    <mergeCell ref="A92:A93"/>
    <mergeCell ref="B92:C93"/>
    <mergeCell ref="D92:E92"/>
    <mergeCell ref="A94:A107"/>
    <mergeCell ref="B97:C97"/>
    <mergeCell ref="B98:C98"/>
    <mergeCell ref="B99:C99"/>
    <mergeCell ref="B107:E107"/>
    <mergeCell ref="B74:C75"/>
    <mergeCell ref="A76:A89"/>
    <mergeCell ref="B85:E86"/>
    <mergeCell ref="B87:E87"/>
    <mergeCell ref="B88:E88"/>
    <mergeCell ref="B89:E89"/>
    <mergeCell ref="B76:C76"/>
    <mergeCell ref="B77:C77"/>
    <mergeCell ref="B78:C78"/>
    <mergeCell ref="B79:C79"/>
    <mergeCell ref="B80:C80"/>
    <mergeCell ref="B81:C81"/>
    <mergeCell ref="B83:E83"/>
    <mergeCell ref="B84:E84"/>
    <mergeCell ref="B106:E106"/>
    <mergeCell ref="J54:K54"/>
    <mergeCell ref="J55:K55"/>
    <mergeCell ref="A56:A57"/>
    <mergeCell ref="B56:C57"/>
    <mergeCell ref="D56:E56"/>
    <mergeCell ref="F56:G56"/>
    <mergeCell ref="H56:I56"/>
    <mergeCell ref="J56:K56"/>
    <mergeCell ref="B69:E69"/>
    <mergeCell ref="H66:I66"/>
    <mergeCell ref="J66:K66"/>
    <mergeCell ref="B67:E68"/>
    <mergeCell ref="H68:I68"/>
    <mergeCell ref="J68:K68"/>
    <mergeCell ref="B65:E65"/>
    <mergeCell ref="B66:E66"/>
    <mergeCell ref="B55:G55"/>
    <mergeCell ref="H54:I54"/>
    <mergeCell ref="B54:G54"/>
    <mergeCell ref="B35:G35"/>
    <mergeCell ref="B36:G36"/>
    <mergeCell ref="B24:C24"/>
    <mergeCell ref="B25:C25"/>
    <mergeCell ref="A21:A34"/>
    <mergeCell ref="H88:I88"/>
    <mergeCell ref="J88:K88"/>
    <mergeCell ref="H89:I89"/>
    <mergeCell ref="J91:K91"/>
    <mergeCell ref="H86:I86"/>
    <mergeCell ref="A39:A52"/>
    <mergeCell ref="B40:C40"/>
    <mergeCell ref="B41:C41"/>
    <mergeCell ref="B42:C42"/>
    <mergeCell ref="B43:C43"/>
    <mergeCell ref="B44:C44"/>
    <mergeCell ref="B45:C45"/>
    <mergeCell ref="B50:E50"/>
    <mergeCell ref="B39:C39"/>
    <mergeCell ref="B51:E51"/>
    <mergeCell ref="B46:E46"/>
    <mergeCell ref="B52:E52"/>
    <mergeCell ref="B48:E49"/>
    <mergeCell ref="B47:E47"/>
    <mergeCell ref="J19:K19"/>
    <mergeCell ref="H19:I19"/>
    <mergeCell ref="F19:G19"/>
    <mergeCell ref="D19:E19"/>
    <mergeCell ref="B32:E32"/>
    <mergeCell ref="A19:A20"/>
    <mergeCell ref="A37:A38"/>
    <mergeCell ref="B37:C38"/>
    <mergeCell ref="D37:E37"/>
    <mergeCell ref="F37:G37"/>
    <mergeCell ref="J31:K31"/>
    <mergeCell ref="B34:E34"/>
    <mergeCell ref="H35:I35"/>
    <mergeCell ref="J36:K36"/>
    <mergeCell ref="H34:I34"/>
    <mergeCell ref="J34:K34"/>
    <mergeCell ref="J35:K35"/>
    <mergeCell ref="B33:E33"/>
    <mergeCell ref="H33:I33"/>
    <mergeCell ref="J33:K33"/>
    <mergeCell ref="H37:I37"/>
    <mergeCell ref="J37:K37"/>
    <mergeCell ref="B22:C22"/>
    <mergeCell ref="B23:C23"/>
    <mergeCell ref="H71:I71"/>
    <mergeCell ref="J71:K71"/>
    <mergeCell ref="H72:I72"/>
    <mergeCell ref="J72:K72"/>
    <mergeCell ref="B71:E71"/>
    <mergeCell ref="H13:I13"/>
    <mergeCell ref="J13:K13"/>
    <mergeCell ref="J15:K15"/>
    <mergeCell ref="B19:C20"/>
    <mergeCell ref="J51:K51"/>
    <mergeCell ref="H52:I52"/>
    <mergeCell ref="J52:K52"/>
    <mergeCell ref="H47:I47"/>
    <mergeCell ref="J47:K47"/>
    <mergeCell ref="H49:I49"/>
    <mergeCell ref="J49:K49"/>
    <mergeCell ref="B16:G16"/>
    <mergeCell ref="H16:I16"/>
    <mergeCell ref="J16:K16"/>
    <mergeCell ref="B26:C26"/>
    <mergeCell ref="B27:C27"/>
    <mergeCell ref="H51:I51"/>
    <mergeCell ref="B28:E28"/>
    <mergeCell ref="B29:E29"/>
    <mergeCell ref="A2:K2"/>
    <mergeCell ref="A3:A4"/>
    <mergeCell ref="B3:C4"/>
    <mergeCell ref="B9:C9"/>
    <mergeCell ref="B10:C10"/>
    <mergeCell ref="B8:C8"/>
    <mergeCell ref="B5:C5"/>
    <mergeCell ref="B6:C6"/>
    <mergeCell ref="B7:C7"/>
    <mergeCell ref="A5:A18"/>
    <mergeCell ref="B17:G17"/>
    <mergeCell ref="B18:G18"/>
    <mergeCell ref="H15:I15"/>
    <mergeCell ref="J18:K18"/>
    <mergeCell ref="D3:E3"/>
    <mergeCell ref="F3:G3"/>
    <mergeCell ref="H3:I3"/>
    <mergeCell ref="J3:K3"/>
    <mergeCell ref="B11:C11"/>
    <mergeCell ref="B12:E12"/>
    <mergeCell ref="B13:E13"/>
    <mergeCell ref="B14:E15"/>
    <mergeCell ref="H17:I17"/>
    <mergeCell ref="J17:K17"/>
    <mergeCell ref="H29:I29"/>
    <mergeCell ref="J29:K29"/>
    <mergeCell ref="B21:C21"/>
    <mergeCell ref="B30:E31"/>
    <mergeCell ref="H31:I31"/>
    <mergeCell ref="A58:A71"/>
    <mergeCell ref="A74:A75"/>
    <mergeCell ref="J73:K73"/>
    <mergeCell ref="D74:E74"/>
    <mergeCell ref="F74:G74"/>
    <mergeCell ref="H74:I74"/>
    <mergeCell ref="J74:K74"/>
    <mergeCell ref="H70:I70"/>
    <mergeCell ref="B72:G72"/>
    <mergeCell ref="B73:G73"/>
    <mergeCell ref="B62:C62"/>
    <mergeCell ref="B63:C63"/>
    <mergeCell ref="B64:C64"/>
    <mergeCell ref="J70:K70"/>
    <mergeCell ref="B58:C58"/>
    <mergeCell ref="B59:C59"/>
    <mergeCell ref="B60:C60"/>
    <mergeCell ref="B61:C61"/>
    <mergeCell ref="B70:E70"/>
    <mergeCell ref="J89:K89"/>
    <mergeCell ref="H90:I90"/>
    <mergeCell ref="B96:C96"/>
    <mergeCell ref="J102:K102"/>
    <mergeCell ref="B82:C82"/>
    <mergeCell ref="H84:I84"/>
    <mergeCell ref="J84:K84"/>
    <mergeCell ref="J86:K86"/>
    <mergeCell ref="B94:C94"/>
    <mergeCell ref="B95:C95"/>
    <mergeCell ref="B90:G90"/>
    <mergeCell ref="B91:G91"/>
    <mergeCell ref="J90:K90"/>
    <mergeCell ref="H102:I102"/>
    <mergeCell ref="F92:G92"/>
    <mergeCell ref="H92:I92"/>
    <mergeCell ref="J92:K92"/>
    <mergeCell ref="B101:E101"/>
    <mergeCell ref="B102:E102"/>
  </mergeCells>
  <phoneticPr fontId="0" type="noConversion"/>
  <printOptions horizontalCentered="1"/>
  <pageMargins left="0.51181102362204722" right="0.51181102362204722" top="0.78740157480314965" bottom="0.78740157480314965" header="0.51181102362204722" footer="0.51181102362204722"/>
  <pageSetup paperSize="9" scale="53" firstPageNumber="0" orientation="portrait" horizontalDpi="300" verticalDpi="300" r:id="rId1"/>
  <headerFooter alignWithMargins="0"/>
  <rowBreaks count="1" manualBreakCount="1">
    <brk id="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Resumo</vt:lpstr>
      <vt:lpstr>Polos</vt:lpstr>
      <vt:lpstr>Polos!Area_de_impressao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Barreto de Negreiros Filho</dc:creator>
  <cp:lastModifiedBy>USER</cp:lastModifiedBy>
  <cp:revision>19</cp:revision>
  <cp:lastPrinted>2019-02-20T14:32:24Z</cp:lastPrinted>
  <dcterms:created xsi:type="dcterms:W3CDTF">2012-05-31T13:53:51Z</dcterms:created>
  <dcterms:modified xsi:type="dcterms:W3CDTF">2021-12-14T18:43:31Z</dcterms:modified>
</cp:coreProperties>
</file>