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9110" windowHeight="11760"/>
  </bookViews>
  <sheets>
    <sheet name="DECLARAÇÃO" sheetId="1" r:id="rId1"/>
    <sheet name="Plan2" sheetId="2" r:id="rId2"/>
    <sheet name="Plan3" sheetId="3" r:id="rId3"/>
  </sheets>
  <definedNames>
    <definedName name="_xlnm.Print_Area" localSheetId="0">DECLARAÇÃO!$A$1:$I$115</definedName>
  </definedNames>
  <calcPr calcId="125725"/>
</workbook>
</file>

<file path=xl/calcChain.xml><?xml version="1.0" encoding="utf-8"?>
<calcChain xmlns="http://schemas.openxmlformats.org/spreadsheetml/2006/main">
  <c r="H28" i="1"/>
  <c r="F28"/>
  <c r="H71"/>
  <c r="F71"/>
  <c r="H46"/>
  <c r="F46"/>
  <c r="H64"/>
  <c r="F64"/>
  <c r="H66"/>
  <c r="F66"/>
  <c r="H70"/>
  <c r="F70"/>
  <c r="H69"/>
  <c r="F69"/>
  <c r="H65"/>
  <c r="F65"/>
  <c r="H31"/>
  <c r="F31"/>
  <c r="H30"/>
  <c r="F30"/>
  <c r="F68" l="1"/>
  <c r="F58"/>
  <c r="H58" s="1"/>
  <c r="F29"/>
  <c r="H29" s="1"/>
  <c r="F63" l="1"/>
  <c r="H63" s="1"/>
  <c r="F40"/>
  <c r="H40" s="1"/>
  <c r="F60"/>
  <c r="H60" s="1"/>
  <c r="H52" l="1"/>
  <c r="F52"/>
  <c r="F62" l="1"/>
  <c r="H42"/>
  <c r="F42"/>
  <c r="F37"/>
  <c r="H37" s="1"/>
  <c r="H36"/>
  <c r="F36"/>
  <c r="F43"/>
  <c r="H43" s="1"/>
  <c r="H49" l="1"/>
  <c r="F49"/>
  <c r="F48"/>
  <c r="H48" s="1"/>
  <c r="F47"/>
  <c r="H47" s="1"/>
  <c r="F33"/>
  <c r="H33" s="1"/>
  <c r="F32" l="1"/>
  <c r="H32" s="1"/>
  <c r="F27" l="1"/>
  <c r="H27" s="1"/>
  <c r="H26"/>
  <c r="E26"/>
  <c r="F25"/>
  <c r="H25" s="1"/>
  <c r="H24" l="1"/>
  <c r="E24"/>
  <c r="F23"/>
  <c r="H23" s="1"/>
  <c r="F22"/>
  <c r="H22" s="1"/>
  <c r="F21"/>
  <c r="H21" s="1"/>
  <c r="F20"/>
  <c r="H20" s="1"/>
  <c r="F19" l="1"/>
  <c r="H19" s="1"/>
  <c r="F18"/>
  <c r="H18" s="1"/>
  <c r="F17"/>
  <c r="H17" s="1"/>
  <c r="F16"/>
  <c r="H16" s="1"/>
  <c r="H15"/>
  <c r="F15"/>
  <c r="F13"/>
  <c r="H13" s="1"/>
  <c r="F14"/>
  <c r="H14" s="1"/>
  <c r="D91" l="1"/>
  <c r="E85"/>
  <c r="D92"/>
  <c r="I85" l="1"/>
  <c r="H62"/>
  <c r="F67"/>
  <c r="H72"/>
  <c r="E72"/>
  <c r="H73"/>
  <c r="H74"/>
  <c r="H75"/>
  <c r="H68"/>
  <c r="E73"/>
  <c r="E74"/>
  <c r="E75"/>
  <c r="F54" l="1"/>
  <c r="H54" s="1"/>
  <c r="F55"/>
  <c r="H55" s="1"/>
  <c r="F56"/>
  <c r="H56" s="1"/>
  <c r="F57"/>
  <c r="H57" s="1"/>
  <c r="F53"/>
  <c r="H53" s="1"/>
  <c r="F61"/>
  <c r="H61" s="1"/>
  <c r="F59"/>
  <c r="H59" s="1"/>
  <c r="F51"/>
  <c r="H51" s="1"/>
  <c r="F50"/>
  <c r="H50" s="1"/>
  <c r="F45"/>
  <c r="H45" s="1"/>
  <c r="F44"/>
  <c r="H44" s="1"/>
  <c r="F41"/>
  <c r="H41" s="1"/>
  <c r="F39"/>
  <c r="H39" s="1"/>
  <c r="F38"/>
  <c r="H38" s="1"/>
  <c r="F35"/>
  <c r="H35" s="1"/>
  <c r="F34"/>
  <c r="H34" s="1"/>
  <c r="D93" l="1"/>
  <c r="D97"/>
  <c r="E78"/>
  <c r="H67"/>
  <c r="E79" s="1"/>
  <c r="E80" l="1"/>
  <c r="D96" l="1"/>
  <c r="E96" s="1"/>
</calcChain>
</file>

<file path=xl/sharedStrings.xml><?xml version="1.0" encoding="utf-8"?>
<sst xmlns="http://schemas.openxmlformats.org/spreadsheetml/2006/main" count="234" uniqueCount="207">
  <si>
    <t xml:space="preserve">Valor total do contrato           </t>
  </si>
  <si>
    <t xml:space="preserve">Período de Vigência (*) </t>
  </si>
  <si>
    <t xml:space="preserve">Nº/Ano do Contrato    </t>
  </si>
  <si>
    <t>Nome do Órgão/Empresa</t>
  </si>
  <si>
    <t xml:space="preserve">1/12 (UM DOZE AVOS) </t>
  </si>
  <si>
    <t>PGE</t>
  </si>
  <si>
    <t>SEJUS</t>
  </si>
  <si>
    <t>RECEITA BRUTA</t>
  </si>
  <si>
    <t>(Valor da receita bruta – Valor total dos contratos) x 100%</t>
  </si>
  <si>
    <t>Valor da receita bruta</t>
  </si>
  <si>
    <t>VALOR ESTIMADO DO CONTRATO</t>
  </si>
  <si>
    <t xml:space="preserve">Obs.: O Capital Circulante Líquido (CCL) ou Capital de Giro (Ativo Circulante - Passivo Circulante) de, no mínimo, 16,66% (dezesseis inteiros e sessenta e seis centésimos por cento) do valor estimado para a contratação índices calculados com base nas demonstrações contábeis do exercício social anterior ao da licitação.
</t>
  </si>
  <si>
    <t>Valor Estimado do Patrimônio Líquido</t>
  </si>
  <si>
    <t>10% (DEZ POR CENTO) DO VALOR ESTIMADO</t>
  </si>
  <si>
    <t>RELAÇÃO DE CONTRATOS FIRMADOS COM A INICIATIVA PRIVADA E ADMINISTRAÇÃO PÚBLICA VIGENTE NA DATA DA SESSÃO PÚBLICA DE ABERTURA DO PREGÃO</t>
  </si>
  <si>
    <t>Obs.: Caso houver divergência superior a 10% (para cima ou para baixo), a licitante deverá apresentar as devidas justificativas.</t>
  </si>
  <si>
    <t>COMPROVAÇÃO DE POSSUIR CAPITAL CIRCULANTE LÍQUIDO (CCL) OU CAPITAL DE GIRO (ATIVO CIRCULANTE - PASSIVO CIRCULANTE) DE 16,66% DO VALOR ESTIMADO</t>
  </si>
  <si>
    <t>DETRAN</t>
  </si>
  <si>
    <t>ZPE</t>
  </si>
  <si>
    <t>18/2017</t>
  </si>
  <si>
    <t>15/2017</t>
  </si>
  <si>
    <t>16/2017</t>
  </si>
  <si>
    <t>17/2017</t>
  </si>
  <si>
    <t>14/2018</t>
  </si>
  <si>
    <t>SEMA</t>
  </si>
  <si>
    <t>80/2017</t>
  </si>
  <si>
    <t>ETICE</t>
  </si>
  <si>
    <t>10/2017</t>
  </si>
  <si>
    <t xml:space="preserve">ANTT - Agência Nacional de Transportes Terrestres </t>
  </si>
  <si>
    <t>IFPI - VALENÇA</t>
  </si>
  <si>
    <t>04/2016</t>
  </si>
  <si>
    <t>03/2017</t>
  </si>
  <si>
    <t>04/2017</t>
  </si>
  <si>
    <t>12/2015</t>
  </si>
  <si>
    <t>MPT - Procuradoria Regional do Trabalho da 22ª Região - RECEPCIONISTA (SEDE)</t>
  </si>
  <si>
    <t>MPT - Procuradoria Regional do Trabalho 22ª Região - RECEPCIONISTA (PICOS/PI)</t>
  </si>
  <si>
    <t>Procuradoria da República - União Federal</t>
  </si>
  <si>
    <t>036/2016</t>
  </si>
  <si>
    <t>NUTEC</t>
  </si>
  <si>
    <t>34/2018</t>
  </si>
  <si>
    <t>65/2018</t>
  </si>
  <si>
    <t>Valor mensal do contrato</t>
  </si>
  <si>
    <t>Valor remanecente do contrato</t>
  </si>
  <si>
    <t>FUNCEME</t>
  </si>
  <si>
    <t>16/2018</t>
  </si>
  <si>
    <t xml:space="preserve">Data de assinatura            </t>
  </si>
  <si>
    <t xml:space="preserve"> 52/2017</t>
  </si>
  <si>
    <t>53/2017</t>
  </si>
  <si>
    <t>FUNECE</t>
  </si>
  <si>
    <t>01/2016</t>
  </si>
  <si>
    <t>13/2015</t>
  </si>
  <si>
    <t>SEMACE</t>
  </si>
  <si>
    <t>VALOR TOTAL REMANECENTE DOS CONTRATOS</t>
  </si>
  <si>
    <t>VALOR TOTAL DOS CONTRATOS</t>
  </si>
  <si>
    <t>Meses remanecentes</t>
  </si>
  <si>
    <t>ENDEREÇO</t>
  </si>
  <si>
    <t>Rua Prof. Rômulo Proença, s/n - Pici Fortaleza</t>
  </si>
  <si>
    <t>AV. ALBERTO NEPOMUCENO, 02 - CENTRO FORTALEZA, CE</t>
  </si>
  <si>
    <t>Av. Rui Barbosa, 1246 - Aldeota, Fortaleza - CE</t>
  </si>
  <si>
    <t>Av. Dr. José Martins Rodrigues, 150 - Edson Queiroz, Fortaleza - CE</t>
  </si>
  <si>
    <t>Rua Tenente Benévolo, 1055 - Aldeota, Fortaleza - CE</t>
  </si>
  <si>
    <t>Av. Pontes Vieira, 2666 - Dionísio Torres, Fortaleza - CE</t>
  </si>
  <si>
    <t>Av. Dr. Silas Munguba, 1700 - Campus do Itaperi, Fortaleza - CE</t>
  </si>
  <si>
    <t>Av. Pontes Vieira, 220 - São João do Tauape, Fortaleza - CE</t>
  </si>
  <si>
    <t>Rodovia CE- 155, Km 11.5, s/n - Esplanada do Pecém, São Gonçalo do Amarante - CE</t>
  </si>
  <si>
    <t>R. Jaime Benévolo, 1400 - Fatima, Fortaleza - CE</t>
  </si>
  <si>
    <t>Procuradoria Geral de Justiça</t>
  </si>
  <si>
    <t>004/2019</t>
  </si>
  <si>
    <t>AGU / BA</t>
  </si>
  <si>
    <t>CAGECE</t>
  </si>
  <si>
    <t>T.C.E</t>
  </si>
  <si>
    <t>002/2018</t>
  </si>
  <si>
    <t>01/12/2019 01/12/2020</t>
  </si>
  <si>
    <t>26/12/2019 26/12/2020</t>
  </si>
  <si>
    <t>07/01/2020 07/01/2021</t>
  </si>
  <si>
    <t>09/01/2020 09/01/2021</t>
  </si>
  <si>
    <t>13/02/2020 13/02/2021</t>
  </si>
  <si>
    <t>16/02/2020 16/02/2021</t>
  </si>
  <si>
    <t>15/02/2020 15/02/2021</t>
  </si>
  <si>
    <t>VALOR ANUAL ESTIMADO DO CONTRATO</t>
  </si>
  <si>
    <t>PATRIMÔNIO LÍQUIDO 2019</t>
  </si>
  <si>
    <t>Ativo Circulante (24.301.677,06) – Passivo Circulante (19.807.695,34) = Capital de Giro</t>
  </si>
  <si>
    <t>ADAGRI</t>
  </si>
  <si>
    <t>AGU</t>
  </si>
  <si>
    <t>02--2019</t>
  </si>
  <si>
    <t>25/06/2020 A 25/06/2021</t>
  </si>
  <si>
    <t>AGU / MA</t>
  </si>
  <si>
    <t>18--2018</t>
  </si>
  <si>
    <t>25--2018</t>
  </si>
  <si>
    <t>BNB COPA</t>
  </si>
  <si>
    <t>68--2018</t>
  </si>
  <si>
    <t>05/04/2020 A 05/04/2021</t>
  </si>
  <si>
    <t>78--2017</t>
  </si>
  <si>
    <t>13/06/2020 A 13/06/2021</t>
  </si>
  <si>
    <t>CEASA</t>
  </si>
  <si>
    <t>16--2018</t>
  </si>
  <si>
    <t>171--2019</t>
  </si>
  <si>
    <t>DNOCS</t>
  </si>
  <si>
    <t>12--2018</t>
  </si>
  <si>
    <t>53--2017</t>
  </si>
  <si>
    <t>IFCE JAGUARIBE</t>
  </si>
  <si>
    <t>04--2020</t>
  </si>
  <si>
    <t>12/06/2020 A 12/06/2021</t>
  </si>
  <si>
    <t>IFCE ARACATI</t>
  </si>
  <si>
    <t>06--2019</t>
  </si>
  <si>
    <t>28/05/2020 A 28/05/2021</t>
  </si>
  <si>
    <t>IFCE CAMOCIM</t>
  </si>
  <si>
    <t>01--2020</t>
  </si>
  <si>
    <t>17/04/2020 A 17/04/2021</t>
  </si>
  <si>
    <t xml:space="preserve">INCRA PE </t>
  </si>
  <si>
    <t>10--2017</t>
  </si>
  <si>
    <t>JF - BALSAS</t>
  </si>
  <si>
    <t>JF - SÃO LUIS</t>
  </si>
  <si>
    <t>15--2019</t>
  </si>
  <si>
    <t>14--2019</t>
  </si>
  <si>
    <t>27/06/2020 A 27/06/2021</t>
  </si>
  <si>
    <t>13.4.2.2. Patrimônio líquido de 10% (dez por cento) do valor estimado da contratação.                                                                
 COMPROVAÇÃO DE PATRIMÔNIO LÍQUIDO DE 10% (DEZ POR CENTO) DO VALOR ESTIMADO</t>
  </si>
  <si>
    <r>
      <t xml:space="preserve">Declaramos  que  a  empresa  </t>
    </r>
    <r>
      <rPr>
        <b/>
        <sz val="18"/>
        <rFont val="Arial"/>
        <family val="2"/>
      </rPr>
      <t>Futura Serviços Profissionais Administrativo EIRELI,  inscrita  no  CNPJ  (MF)  nº 06.234.467/00001-82</t>
    </r>
    <r>
      <rPr>
        <sz val="18"/>
        <rFont val="Arial"/>
        <family val="2"/>
      </rPr>
      <t xml:space="preserve"> inscrição estadual nº Isento, estabelecida no (a) R. Isac Meyer, N° 125, Aldeota, Fortaleza-CE, CEP: 60160-200, possui os seguintes contratos firmados com a iniciativa privada e com Administração Pública.  </t>
    </r>
  </si>
  <si>
    <r>
      <rPr>
        <b/>
        <sz val="18"/>
        <rFont val="Arial"/>
        <family val="2"/>
      </rPr>
      <t xml:space="preserve">13.4.2.1.1. Patrimônio líquido igual ou superior a 1/12 (um doze avós) do valor total dos contratos firmados pela licitante com a Administração Pública e com empresas privadas vigentes na data de abertura da licitação. Tal informação deverá ser comprovada por meio de declaração conforme Anexo VII, acompanhada da Demonstração do Resultado do Exercício (DRE) relativa ao último exercício social, e se houver divergência superior a 10% (para cima ou para baixo) em relação à
receita bruta discriminada na DRE, a licitante deverá apresentar as devidas justificativas para tal diferença.                                                               </t>
    </r>
    <r>
      <rPr>
        <b/>
        <i/>
        <u/>
        <sz val="18"/>
        <rFont val="Arial"/>
        <family val="2"/>
      </rPr>
      <t xml:space="preserve">
 COMPROVAÇÃO DO PERCENTUAL DO VALOR DOS CONTRATOS E RECEITA BRUTA
Cálculo demonstrativo da variação percentual do valor total constante na declaração de contratos firmados com a iniciativa privada e com a Administração Pública em relação à receita bruta.</t>
    </r>
  </si>
  <si>
    <t>21/06/2020 20/06/2021</t>
  </si>
  <si>
    <t>21/07/2020 20/07/2021</t>
  </si>
  <si>
    <t>13--2018</t>
  </si>
  <si>
    <t>P.G.J - RECEPÇÃO</t>
  </si>
  <si>
    <t>26/04/2020 A 26/04/2021</t>
  </si>
  <si>
    <t>P.G.J - MOTOBOY I</t>
  </si>
  <si>
    <t>08--2020</t>
  </si>
  <si>
    <t>02/03/2020 A 02/03/2021</t>
  </si>
  <si>
    <t>P.G.J - MOTOBOY II</t>
  </si>
  <si>
    <t>064--2019</t>
  </si>
  <si>
    <t>SOP</t>
  </si>
  <si>
    <t>SEFAZ - INFORMATICA</t>
  </si>
  <si>
    <t>SEFAZ - MANUTENÇÃO</t>
  </si>
  <si>
    <t>72/2018</t>
  </si>
  <si>
    <t>SEFAZ - MOTORISTA</t>
  </si>
  <si>
    <t>48--2019</t>
  </si>
  <si>
    <t>30/06/2020 A 31/12/2020</t>
  </si>
  <si>
    <t>SAP</t>
  </si>
  <si>
    <t>52--2017</t>
  </si>
  <si>
    <t>05--2019</t>
  </si>
  <si>
    <t>22/04/2020 A 22/04/2021</t>
  </si>
  <si>
    <t>COGERH</t>
  </si>
  <si>
    <t>21/06/2020 A 21/06/2021</t>
  </si>
  <si>
    <t>UFPE</t>
  </si>
  <si>
    <t>65--2017</t>
  </si>
  <si>
    <t>T.C.U</t>
  </si>
  <si>
    <t>14/2017</t>
  </si>
  <si>
    <t>01/2017</t>
  </si>
  <si>
    <t>45--2020</t>
  </si>
  <si>
    <t xml:space="preserve">MF - CE </t>
  </si>
  <si>
    <t>12/2018</t>
  </si>
  <si>
    <t>19/04/2020 A 19/04/2021</t>
  </si>
  <si>
    <t>19/06/2020 A 19/06/2021</t>
  </si>
  <si>
    <t>55/2017</t>
  </si>
  <si>
    <r>
      <rPr>
        <b/>
        <i/>
        <u/>
        <sz val="18"/>
        <rFont val="Arial"/>
        <family val="2"/>
      </rPr>
      <t>JUSTIFICATIVA</t>
    </r>
    <r>
      <rPr>
        <b/>
        <sz val="18"/>
        <rFont val="Arial"/>
        <family val="2"/>
      </rPr>
      <t xml:space="preserve">: a empresa Futura Serviços Profissionais Administrativos EIRELI., inscrita no CNPJ 06.234.467/0001-82, informa que a divergência da relação à Receita Bruta discriminada na DRE do presente Balanço 2019 está superior do valor total dos contratos atuais, tendo assim como justificativa o ENCERRAMENTO / INÍCIO E REAJUSTES de alguns contratos devido diversos órgãos adaptar contratos durante os anos de 2019, sendo assim feitos vários ajustes com sua realidade orçamentária. </t>
    </r>
  </si>
  <si>
    <t>07/06/2020 07/06/2021</t>
  </si>
  <si>
    <t>27/07/2020 26/07/2021</t>
  </si>
  <si>
    <t>24/07/2020 A 24/07/2021</t>
  </si>
  <si>
    <t>27/07/2020 A 27/07/2021</t>
  </si>
  <si>
    <t>01/08/2020 A 01/08/2021</t>
  </si>
  <si>
    <t>18/07/2020 A 18/07/2021</t>
  </si>
  <si>
    <t>14/08/2020 A 14/08/2021</t>
  </si>
  <si>
    <t>14/08/2020 13/08/2021</t>
  </si>
  <si>
    <t>01/06/2020 31/05/2021</t>
  </si>
  <si>
    <t>01/08/2020 01/08/2021</t>
  </si>
  <si>
    <t>18/09/2020 A 18/09/2021</t>
  </si>
  <si>
    <t>IFRN - JOÃO CAMARA</t>
  </si>
  <si>
    <t>01/06/2020 A 01/06/2021</t>
  </si>
  <si>
    <t>IFRN - CEARA MIRIM</t>
  </si>
  <si>
    <t>49--2020</t>
  </si>
  <si>
    <t>04/06/2020 A 04/06/2021</t>
  </si>
  <si>
    <t>IFRN - SÃO GONÇALO</t>
  </si>
  <si>
    <t>56--2020</t>
  </si>
  <si>
    <t>16--2020</t>
  </si>
  <si>
    <t>T.R.E - MOTOBOY (SEIS MESES)</t>
  </si>
  <si>
    <t>01/07/2020 A 01/01/2021</t>
  </si>
  <si>
    <t>IFCE - PORTARIA</t>
  </si>
  <si>
    <t>07--2020</t>
  </si>
  <si>
    <t>03/08/2020 A 03/08/2021</t>
  </si>
  <si>
    <t>IFCE - PEDREIRO</t>
  </si>
  <si>
    <t>15/06/2020 A 15/06/2021</t>
  </si>
  <si>
    <t>CEARA PREV (SEIS MESES)</t>
  </si>
  <si>
    <t>02--2020</t>
  </si>
  <si>
    <t>03/08/2020 A 03/02/2021</t>
  </si>
  <si>
    <t>T.R.E - OPERADOR</t>
  </si>
  <si>
    <t>28--2020</t>
  </si>
  <si>
    <t>07/08/2020 A 08/08/2021</t>
  </si>
  <si>
    <t>28/04/2020 A 28/04/2021</t>
  </si>
  <si>
    <t>10/12/2019 A 10/12/2020</t>
  </si>
  <si>
    <t>SEFAZ</t>
  </si>
  <si>
    <t>27--2019</t>
  </si>
  <si>
    <t>01/07/2020 A 01/07/2021</t>
  </si>
  <si>
    <t>15/10/2020 A 15/10/2021</t>
  </si>
  <si>
    <t>10/10/2020 A 10/10/2021</t>
  </si>
  <si>
    <t>04/10/2020 A 04/10/2021</t>
  </si>
  <si>
    <t>30/09/2020 30/09/2021</t>
  </si>
  <si>
    <t>01/10/2020 A 01/10/2021</t>
  </si>
  <si>
    <t>07/10/2020 A 07/10/2021</t>
  </si>
  <si>
    <t>03/10/2020 A 03/10/2021</t>
  </si>
  <si>
    <t>IFCE  - FORTALEZA</t>
  </si>
  <si>
    <t>01--2017</t>
  </si>
  <si>
    <t>02/01/2020 A 02/01/2021</t>
  </si>
  <si>
    <t>INCRA PI</t>
  </si>
  <si>
    <t>1500--2016</t>
  </si>
  <si>
    <t>21/06/2020 A 31/12/2020</t>
  </si>
  <si>
    <t>02/07/2020 21/06/2021</t>
  </si>
  <si>
    <t>19/11/2020 A 19/11/2021</t>
  </si>
  <si>
    <t>08/11/2020 A 08/11/2021</t>
  </si>
</sst>
</file>

<file path=xl/styles.xml><?xml version="1.0" encoding="utf-8"?>
<styleSheet xmlns="http://schemas.openxmlformats.org/spreadsheetml/2006/main">
  <numFmts count="4">
    <numFmt numFmtId="8" formatCode="&quot;R$&quot;\ #,##0.00;[Red]\-&quot;R$&quot;\ #,##0.00"/>
    <numFmt numFmtId="44" formatCode="_-&quot;R$&quot;\ * #,##0.00_-;\-&quot;R$&quot;\ * #,##0.00_-;_-&quot;R$&quot;\ * &quot;-&quot;??_-;_-@_-"/>
    <numFmt numFmtId="164" formatCode="_(* #,##0.00_);_(* \(#,##0.00\);_(* &quot;-&quot;??_);_(@_)"/>
    <numFmt numFmtId="165" formatCode="0.000%"/>
  </numFmts>
  <fonts count="8">
    <font>
      <sz val="11"/>
      <color theme="1"/>
      <name val="Calibri"/>
      <family val="2"/>
      <scheme val="minor"/>
    </font>
    <font>
      <sz val="11"/>
      <color theme="1"/>
      <name val="Calibri"/>
      <family val="2"/>
      <scheme val="minor"/>
    </font>
    <font>
      <b/>
      <sz val="18"/>
      <name val="Arial"/>
      <family val="2"/>
    </font>
    <font>
      <sz val="18"/>
      <name val="Arial"/>
      <family val="2"/>
    </font>
    <font>
      <b/>
      <i/>
      <u/>
      <sz val="18"/>
      <name val="Arial"/>
      <family val="2"/>
    </font>
    <font>
      <b/>
      <u/>
      <sz val="18"/>
      <name val="Arial"/>
      <family val="2"/>
    </font>
    <font>
      <b/>
      <sz val="18"/>
      <color rgb="FF000000"/>
      <name val="Arial"/>
      <family val="2"/>
    </font>
    <font>
      <b/>
      <sz val="18"/>
      <color rgb="FF333333"/>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auto="1"/>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164" fontId="2" fillId="2" borderId="1" xfId="1" applyFont="1" applyFill="1" applyBorder="1" applyAlignment="1">
      <alignment horizontal="center" vertical="center" wrapText="1"/>
    </xf>
    <xf numFmtId="1" fontId="2" fillId="2" borderId="1" xfId="2" applyNumberFormat="1" applyFont="1" applyFill="1" applyBorder="1" applyAlignment="1">
      <alignment horizontal="center" vertical="center" wrapText="1"/>
    </xf>
    <xf numFmtId="1" fontId="2" fillId="2" borderId="1" xfId="2" applyNumberFormat="1" applyFont="1" applyFill="1" applyBorder="1" applyAlignment="1">
      <alignment horizontal="center" vertical="center"/>
    </xf>
    <xf numFmtId="44" fontId="2" fillId="2" borderId="1" xfId="2" applyFont="1" applyFill="1" applyBorder="1" applyAlignment="1">
      <alignment horizontal="center" vertical="center" wrapText="1"/>
    </xf>
    <xf numFmtId="44" fontId="2" fillId="2" borderId="0" xfId="2" applyFont="1" applyFill="1" applyBorder="1" applyAlignment="1">
      <alignment horizontal="center" vertical="center"/>
    </xf>
    <xf numFmtId="0" fontId="2" fillId="2" borderId="1" xfId="1" applyNumberFormat="1" applyFont="1" applyFill="1" applyBorder="1" applyAlignment="1">
      <alignment horizontal="center" vertical="center" wrapText="1"/>
    </xf>
    <xf numFmtId="164" fontId="3" fillId="2" borderId="0" xfId="1" applyFont="1" applyFill="1"/>
    <xf numFmtId="164" fontId="3" fillId="2" borderId="5" xfId="1" applyFont="1" applyFill="1" applyBorder="1"/>
    <xf numFmtId="164" fontId="3" fillId="2" borderId="0" xfId="1" applyFont="1" applyFill="1" applyBorder="1"/>
    <xf numFmtId="164" fontId="3" fillId="2" borderId="10" xfId="1" applyFont="1" applyFill="1" applyBorder="1"/>
    <xf numFmtId="0" fontId="2" fillId="2" borderId="0" xfId="0" applyFont="1" applyFill="1" applyBorder="1" applyAlignment="1">
      <alignment horizontal="center" vertical="center"/>
    </xf>
    <xf numFmtId="4" fontId="3" fillId="2" borderId="0" xfId="0" applyNumberFormat="1" applyFont="1" applyFill="1"/>
    <xf numFmtId="0" fontId="3" fillId="2" borderId="0" xfId="0" applyFont="1" applyFill="1"/>
    <xf numFmtId="0" fontId="3" fillId="2" borderId="0" xfId="0" applyFont="1" applyFill="1" applyAlignment="1">
      <alignment horizontal="center"/>
    </xf>
    <xf numFmtId="0" fontId="3" fillId="2" borderId="4" xfId="0" applyFont="1" applyFill="1" applyBorder="1"/>
    <xf numFmtId="0" fontId="3" fillId="2" borderId="5" xfId="0" applyFont="1" applyFill="1" applyBorder="1"/>
    <xf numFmtId="0" fontId="3" fillId="2" borderId="5" xfId="0" applyFont="1" applyFill="1" applyBorder="1" applyAlignment="1">
      <alignment horizontal="center"/>
    </xf>
    <xf numFmtId="0" fontId="3" fillId="2" borderId="6" xfId="0" applyFont="1" applyFill="1" applyBorder="1"/>
    <xf numFmtId="0" fontId="3" fillId="2" borderId="7" xfId="0" applyFont="1" applyFill="1" applyBorder="1"/>
    <xf numFmtId="0" fontId="3" fillId="2" borderId="0" xfId="0" applyFont="1" applyFill="1" applyBorder="1"/>
    <xf numFmtId="0" fontId="3" fillId="2" borderId="0" xfId="0" applyFont="1" applyFill="1" applyBorder="1" applyAlignment="1">
      <alignment horizontal="center"/>
    </xf>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0" xfId="0" applyFont="1" applyFill="1" applyBorder="1" applyAlignment="1">
      <alignment horizontal="center"/>
    </xf>
    <xf numFmtId="0" fontId="3" fillId="2" borderId="11" xfId="0" applyFont="1" applyFill="1" applyBorder="1"/>
    <xf numFmtId="0" fontId="2" fillId="2" borderId="1" xfId="0" applyFont="1" applyFill="1" applyBorder="1" applyAlignment="1">
      <alignment horizontal="center" vertical="center" wrapText="1"/>
    </xf>
    <xf numFmtId="44" fontId="2" fillId="2" borderId="1" xfId="2" applyFont="1" applyFill="1" applyBorder="1" applyAlignment="1">
      <alignment vertical="center" wrapText="1"/>
    </xf>
    <xf numFmtId="14" fontId="2" fillId="2" borderId="1" xfId="0" applyNumberFormat="1" applyFont="1" applyFill="1" applyBorder="1" applyAlignment="1">
      <alignment horizontal="center" vertical="center" wrapText="1"/>
    </xf>
    <xf numFmtId="44" fontId="2" fillId="2" borderId="12" xfId="2" applyFont="1" applyFill="1" applyBorder="1" applyAlignment="1">
      <alignment vertical="center" wrapText="1"/>
    </xf>
    <xf numFmtId="44" fontId="2" fillId="2" borderId="12" xfId="2"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xf>
    <xf numFmtId="44" fontId="2" fillId="2" borderId="1" xfId="2" applyFont="1" applyFill="1" applyBorder="1" applyAlignment="1">
      <alignment horizontal="center" vertical="center"/>
    </xf>
    <xf numFmtId="17" fontId="2" fillId="2" borderId="1" xfId="0" applyNumberFormat="1" applyFont="1" applyFill="1" applyBorder="1" applyAlignment="1">
      <alignment horizontal="center" vertical="center"/>
    </xf>
    <xf numFmtId="44" fontId="3" fillId="2" borderId="0" xfId="2" applyFont="1" applyFill="1" applyBorder="1" applyAlignment="1">
      <alignment vertical="center"/>
    </xf>
    <xf numFmtId="44" fontId="2" fillId="2" borderId="0" xfId="2" applyFont="1" applyFill="1" applyBorder="1" applyAlignment="1">
      <alignment vertical="center"/>
    </xf>
    <xf numFmtId="44" fontId="2" fillId="2" borderId="1" xfId="2" applyFont="1" applyFill="1" applyBorder="1" applyAlignment="1">
      <alignment vertical="center"/>
    </xf>
    <xf numFmtId="44" fontId="3" fillId="2" borderId="0" xfId="0" applyNumberFormat="1" applyFont="1" applyFill="1"/>
    <xf numFmtId="0" fontId="2" fillId="2" borderId="0" xfId="0" applyFont="1" applyFill="1" applyBorder="1" applyAlignment="1">
      <alignment horizontal="center"/>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164" fontId="3" fillId="2" borderId="0" xfId="0" applyNumberFormat="1" applyFont="1" applyFill="1"/>
    <xf numFmtId="44" fontId="2" fillId="2" borderId="1" xfId="2" applyFont="1" applyFill="1" applyBorder="1" applyAlignment="1"/>
    <xf numFmtId="0" fontId="5" fillId="2" borderId="4" xfId="0" applyFont="1" applyFill="1" applyBorder="1" applyAlignment="1"/>
    <xf numFmtId="0" fontId="5" fillId="2" borderId="5" xfId="0" applyFont="1" applyFill="1" applyBorder="1" applyAlignment="1"/>
    <xf numFmtId="44" fontId="5" fillId="2" borderId="5" xfId="0" applyNumberFormat="1" applyFont="1" applyFill="1" applyBorder="1" applyAlignment="1"/>
    <xf numFmtId="10" fontId="2" fillId="2" borderId="5" xfId="3" applyNumberFormat="1" applyFont="1" applyFill="1" applyBorder="1" applyAlignment="1">
      <alignment horizontal="center" vertical="center" wrapText="1"/>
    </xf>
    <xf numFmtId="0" fontId="2" fillId="2" borderId="7" xfId="0" applyFont="1" applyFill="1" applyBorder="1" applyAlignment="1">
      <alignment horizontal="center"/>
    </xf>
    <xf numFmtId="0" fontId="2" fillId="2" borderId="0" xfId="0" applyFont="1" applyFill="1" applyBorder="1" applyAlignment="1"/>
    <xf numFmtId="44" fontId="2" fillId="2" borderId="0" xfId="0" applyNumberFormat="1" applyFont="1" applyFill="1" applyBorder="1" applyAlignment="1"/>
    <xf numFmtId="0" fontId="2" fillId="2" borderId="0" xfId="3" applyNumberFormat="1" applyFont="1" applyFill="1" applyBorder="1" applyAlignment="1">
      <alignment horizontal="center" vertical="center" wrapText="1"/>
    </xf>
    <xf numFmtId="0" fontId="2" fillId="2" borderId="9" xfId="0" applyFont="1" applyFill="1" applyBorder="1" applyAlignment="1">
      <alignment horizontal="center"/>
    </xf>
    <xf numFmtId="0" fontId="2" fillId="2" borderId="10" xfId="0" applyFont="1" applyFill="1" applyBorder="1" applyAlignment="1">
      <alignment horizontal="center"/>
    </xf>
    <xf numFmtId="44" fontId="2" fillId="2" borderId="10" xfId="2" applyFont="1" applyFill="1" applyBorder="1" applyAlignment="1">
      <alignment horizontal="center" vertical="center"/>
    </xf>
    <xf numFmtId="44" fontId="2" fillId="2" borderId="11" xfId="2" applyFont="1" applyFill="1" applyBorder="1" applyAlignment="1">
      <alignment horizontal="center" vertical="center"/>
    </xf>
    <xf numFmtId="0" fontId="2" fillId="2" borderId="0" xfId="0" applyFont="1" applyFill="1" applyBorder="1" applyAlignment="1">
      <alignment horizontal="left"/>
    </xf>
    <xf numFmtId="0" fontId="2" fillId="2" borderId="0" xfId="0" applyFont="1" applyFill="1"/>
    <xf numFmtId="44" fontId="2" fillId="2" borderId="1" xfId="2" applyFont="1" applyFill="1" applyBorder="1" applyAlignment="1">
      <alignment horizontal="center" vertical="center"/>
    </xf>
    <xf numFmtId="44" fontId="2" fillId="2" borderId="1" xfId="2" applyFont="1" applyFill="1" applyBorder="1" applyAlignment="1">
      <alignment horizontal="center" vertical="center" wrapText="1"/>
    </xf>
    <xf numFmtId="44" fontId="2" fillId="2" borderId="12" xfId="2" applyFont="1" applyFill="1" applyBorder="1" applyAlignment="1">
      <alignment horizontal="center" vertical="center" wrapText="1"/>
    </xf>
    <xf numFmtId="44" fontId="2" fillId="0" borderId="12" xfId="2" applyFont="1" applyFill="1" applyBorder="1" applyAlignment="1">
      <alignment horizontal="left" vertical="center" wrapText="1"/>
    </xf>
    <xf numFmtId="44" fontId="6" fillId="0" borderId="0" xfId="2" applyFont="1"/>
    <xf numFmtId="44" fontId="2" fillId="2" borderId="1" xfId="2" applyFont="1" applyFill="1" applyBorder="1" applyAlignment="1">
      <alignment horizontal="center" vertical="center"/>
    </xf>
    <xf numFmtId="44" fontId="2" fillId="2" borderId="1" xfId="2" applyFont="1" applyFill="1" applyBorder="1" applyAlignment="1">
      <alignment horizontal="center" vertical="center" wrapText="1"/>
    </xf>
    <xf numFmtId="44" fontId="2" fillId="2" borderId="1" xfId="2" applyFont="1" applyFill="1" applyBorder="1" applyAlignment="1">
      <alignment horizontal="center" vertical="center"/>
    </xf>
    <xf numFmtId="44" fontId="2" fillId="2" borderId="1" xfId="2" applyFont="1" applyFill="1" applyBorder="1" applyAlignment="1">
      <alignment horizontal="center" vertical="center" wrapText="1"/>
    </xf>
    <xf numFmtId="4" fontId="7" fillId="0" borderId="0" xfId="0" applyNumberFormat="1" applyFont="1"/>
    <xf numFmtId="4" fontId="2" fillId="0" borderId="0" xfId="0" applyNumberFormat="1" applyFont="1" applyAlignment="1">
      <alignment vertic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2" fillId="2" borderId="2" xfId="0" applyFont="1" applyFill="1" applyBorder="1" applyAlignment="1">
      <alignment horizontal="center"/>
    </xf>
    <xf numFmtId="44" fontId="2" fillId="2" borderId="3" xfId="2" applyFont="1" applyFill="1" applyBorder="1" applyAlignment="1">
      <alignment horizontal="center" vertical="center"/>
    </xf>
    <xf numFmtId="44" fontId="2" fillId="2" borderId="12" xfId="2" applyFont="1" applyFill="1" applyBorder="1" applyAlignment="1">
      <alignment horizontal="center" vertical="center"/>
    </xf>
    <xf numFmtId="44" fontId="2" fillId="2" borderId="2" xfId="2"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2" borderId="6" xfId="0" applyFont="1" applyFill="1" applyBorder="1" applyAlignment="1">
      <alignment horizontal="center"/>
    </xf>
    <xf numFmtId="0" fontId="3" fillId="2" borderId="8" xfId="0" applyFont="1" applyFill="1" applyBorder="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1" xfId="0" applyFont="1" applyFill="1" applyBorder="1" applyAlignment="1"/>
    <xf numFmtId="0" fontId="2" fillId="2" borderId="1" xfId="0" applyFont="1" applyFill="1" applyBorder="1" applyAlignment="1">
      <alignmen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8" fontId="2"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165" fontId="2" fillId="2" borderId="8" xfId="3" applyNumberFormat="1" applyFont="1" applyFill="1" applyBorder="1" applyAlignment="1">
      <alignment horizontal="center" vertical="center"/>
    </xf>
    <xf numFmtId="0" fontId="3" fillId="2" borderId="0" xfId="0" applyFont="1" applyFill="1" applyAlignment="1">
      <alignment horizontal="center" wrapText="1"/>
    </xf>
    <xf numFmtId="0" fontId="3" fillId="2" borderId="0" xfId="0" applyFont="1" applyFill="1" applyAlignment="1">
      <alignment horizontal="center"/>
    </xf>
    <xf numFmtId="4"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164" fontId="2" fillId="2" borderId="0" xfId="1" applyFont="1" applyFill="1" applyBorder="1" applyAlignment="1">
      <alignment horizontal="right" vertical="center"/>
    </xf>
    <xf numFmtId="0" fontId="3" fillId="2" borderId="1" xfId="0" applyFont="1" applyFill="1" applyBorder="1" applyAlignment="1">
      <alignment horizontal="center" vertical="justify"/>
    </xf>
    <xf numFmtId="0" fontId="3" fillId="2" borderId="1" xfId="0" applyFont="1" applyFill="1" applyBorder="1"/>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44" fontId="2" fillId="2" borderId="1" xfId="2" applyFont="1" applyFill="1" applyBorder="1" applyAlignment="1">
      <alignment horizontal="center" vertical="center"/>
    </xf>
    <xf numFmtId="44" fontId="2" fillId="2" borderId="1" xfId="2" applyFont="1" applyFill="1" applyBorder="1" applyAlignment="1">
      <alignment horizontal="center" vertical="center" wrapText="1"/>
    </xf>
    <xf numFmtId="0" fontId="2" fillId="2" borderId="1" xfId="0" applyFont="1" applyFill="1" applyBorder="1" applyAlignment="1">
      <alignment horizontal="center"/>
    </xf>
    <xf numFmtId="10" fontId="2" fillId="2" borderId="5" xfId="3" applyNumberFormat="1" applyFont="1" applyFill="1" applyBorder="1" applyAlignment="1">
      <alignment horizontal="center" vertical="center" wrapText="1"/>
    </xf>
    <xf numFmtId="0" fontId="2" fillId="2" borderId="0" xfId="3"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4">
    <cellStyle name="Moeda" xfId="2" builtinId="4"/>
    <cellStyle name="Normal" xfId="0" builtinId="0"/>
    <cellStyle name="Porcentagem" xfId="3" builtinId="5"/>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952499</xdr:colOff>
      <xdr:row>1</xdr:row>
      <xdr:rowOff>484786</xdr:rowOff>
    </xdr:from>
    <xdr:to>
      <xdr:col>2</xdr:col>
      <xdr:colOff>47624</xdr:colOff>
      <xdr:row>5</xdr:row>
      <xdr:rowOff>381000</xdr:rowOff>
    </xdr:to>
    <xdr:pic>
      <xdr:nvPicPr>
        <xdr:cNvPr id="2" name="Imagem 1"/>
        <xdr:cNvPicPr/>
      </xdr:nvPicPr>
      <xdr:blipFill>
        <a:blip xmlns:r="http://schemas.openxmlformats.org/officeDocument/2006/relationships" r:embed="rId1" cstate="print"/>
        <a:srcRect/>
        <a:stretch>
          <a:fillRect/>
        </a:stretch>
      </xdr:blipFill>
      <xdr:spPr bwMode="auto">
        <a:xfrm>
          <a:off x="952499" y="651474"/>
          <a:ext cx="6334125" cy="2991839"/>
        </a:xfrm>
        <a:prstGeom prst="rect">
          <a:avLst/>
        </a:prstGeom>
        <a:noFill/>
        <a:ln w="9525">
          <a:noFill/>
          <a:miter lim="800000"/>
          <a:headEnd/>
          <a:tailEnd/>
        </a:ln>
      </xdr:spPr>
    </xdr:pic>
    <xdr:clientData/>
  </xdr:twoCellAnchor>
  <xdr:twoCellAnchor>
    <xdr:from>
      <xdr:col>3</xdr:col>
      <xdr:colOff>1843140</xdr:colOff>
      <xdr:row>1</xdr:row>
      <xdr:rowOff>547686</xdr:rowOff>
    </xdr:from>
    <xdr:to>
      <xdr:col>8</xdr:col>
      <xdr:colOff>119063</xdr:colOff>
      <xdr:row>6</xdr:row>
      <xdr:rowOff>214312</xdr:rowOff>
    </xdr:to>
    <xdr:grpSp>
      <xdr:nvGrpSpPr>
        <xdr:cNvPr id="3" name="Grupo 2"/>
        <xdr:cNvGrpSpPr/>
      </xdr:nvGrpSpPr>
      <xdr:grpSpPr>
        <a:xfrm>
          <a:off x="11316185" y="859413"/>
          <a:ext cx="13966196" cy="3251490"/>
          <a:chOff x="1503982" y="-313645"/>
          <a:chExt cx="8223894" cy="3449086"/>
        </a:xfrm>
      </xdr:grpSpPr>
      <xdr:sp macro="" textlink="">
        <xdr:nvSpPr>
          <xdr:cNvPr id="4" name="Text Box 1"/>
          <xdr:cNvSpPr txBox="1">
            <a:spLocks noChangeArrowheads="1"/>
          </xdr:cNvSpPr>
        </xdr:nvSpPr>
        <xdr:spPr bwMode="auto">
          <a:xfrm>
            <a:off x="1503982" y="-313645"/>
            <a:ext cx="8223894" cy="3449086"/>
          </a:xfrm>
          <a:prstGeom prst="rect">
            <a:avLst/>
          </a:prstGeom>
          <a:solidFill>
            <a:srgbClr val="FFFFFF"/>
          </a:solidFill>
          <a:ln w="9525">
            <a:solidFill>
              <a:srgbClr val="FFFFFF"/>
            </a:solidFill>
            <a:miter lim="800000"/>
            <a:headEnd/>
            <a:tailEnd/>
          </a:ln>
        </xdr:spPr>
        <xdr:txBody>
          <a:bodyPr wrap="square" lIns="91440" tIns="45720" rIns="91440" bIns="4572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pt-BR" sz="4000" b="1" i="0" strike="noStrike">
                <a:solidFill>
                  <a:srgbClr val="000000"/>
                </a:solidFill>
                <a:latin typeface="+mn-lt"/>
              </a:rPr>
              <a:t>F U T U R A - Serviços Profissionais Administrativos EIRELI</a:t>
            </a:r>
          </a:p>
          <a:p>
            <a:pPr algn="l" rtl="1">
              <a:defRPr sz="1000"/>
            </a:pPr>
            <a:r>
              <a:rPr lang="pt-BR" sz="4000" b="1" i="0" strike="noStrike">
                <a:solidFill>
                  <a:srgbClr val="000000"/>
                </a:solidFill>
                <a:latin typeface="+mn-lt"/>
              </a:rPr>
              <a:t>CNPJ n° 06.234.467/0001-82</a:t>
            </a:r>
          </a:p>
          <a:p>
            <a:pPr algn="l" rtl="1">
              <a:defRPr sz="1000"/>
            </a:pPr>
            <a:r>
              <a:rPr lang="pt-BR" sz="4000" b="1" i="0" strike="noStrike">
                <a:solidFill>
                  <a:srgbClr val="000000"/>
                </a:solidFill>
                <a:latin typeface="+mn-lt"/>
              </a:rPr>
              <a:t>Rua Isac Meyer, 215, Aldeota, Fortaleza-CE</a:t>
            </a:r>
          </a:p>
          <a:p>
            <a:pPr algn="l" rtl="1">
              <a:defRPr sz="1000"/>
            </a:pPr>
            <a:r>
              <a:rPr lang="pt-BR" sz="4000" b="1" i="0" strike="noStrike">
                <a:solidFill>
                  <a:srgbClr val="000000"/>
                </a:solidFill>
                <a:latin typeface="+mn-lt"/>
              </a:rPr>
              <a:t>Email: futuraservico@hotmail.com</a:t>
            </a:r>
          </a:p>
          <a:p>
            <a:pPr algn="l" rtl="1">
              <a:defRPr sz="1000"/>
            </a:pPr>
            <a:r>
              <a:rPr lang="pt-BR" sz="4000" b="1" i="0" strike="noStrike">
                <a:solidFill>
                  <a:srgbClr val="000000"/>
                </a:solidFill>
                <a:latin typeface="+mn-lt"/>
                <a:cs typeface="Times New Roman"/>
              </a:rPr>
              <a:t>Telefone:</a:t>
            </a:r>
            <a:r>
              <a:rPr lang="pt-BR" sz="4000" b="1" i="0" strike="noStrike" baseline="0">
                <a:solidFill>
                  <a:srgbClr val="000000"/>
                </a:solidFill>
                <a:latin typeface="+mn-lt"/>
                <a:cs typeface="Times New Roman"/>
              </a:rPr>
              <a:t> (85) 30488400</a:t>
            </a:r>
            <a:endParaRPr lang="pt-BR" sz="4400" b="1" i="0" strike="noStrike">
              <a:solidFill>
                <a:srgbClr val="000000"/>
              </a:solidFill>
              <a:latin typeface="+mn-lt"/>
              <a:cs typeface="Times New Roman"/>
            </a:endParaRPr>
          </a:p>
          <a:p>
            <a:pPr algn="l" rtl="1">
              <a:defRPr sz="1000"/>
            </a:pPr>
            <a:endParaRPr lang="pt-BR" sz="700" b="0" i="0" strike="noStrike">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15"/>
  <sheetViews>
    <sheetView tabSelected="1" view="pageBreakPreview" zoomScale="55" zoomScaleNormal="40" zoomScaleSheetLayoutView="55" workbookViewId="0">
      <selection activeCell="E61" sqref="E61"/>
    </sheetView>
  </sheetViews>
  <sheetFormatPr defaultRowHeight="23.25"/>
  <cols>
    <col min="1" max="1" width="108.7109375" style="13" customWidth="1"/>
    <col min="2" max="2" width="0.28515625" style="13" hidden="1" customWidth="1"/>
    <col min="3" max="3" width="33.28515625" style="14" bestFit="1" customWidth="1"/>
    <col min="4" max="4" width="60.85546875" style="13" customWidth="1"/>
    <col min="5" max="5" width="51.28515625" style="7" bestFit="1" customWidth="1"/>
    <col min="6" max="6" width="36.28515625" style="7" bestFit="1" customWidth="1"/>
    <col min="7" max="7" width="30.42578125" style="7" customWidth="1"/>
    <col min="8" max="8" width="56.5703125" style="7" customWidth="1"/>
    <col min="9" max="9" width="42" style="13" customWidth="1"/>
    <col min="10" max="10" width="45.5703125" style="13" bestFit="1" customWidth="1"/>
    <col min="11" max="11" width="30.28515625" style="13" customWidth="1"/>
    <col min="12" max="12" width="40.28515625" style="13" customWidth="1"/>
    <col min="13" max="16384" width="9.140625" style="13"/>
  </cols>
  <sheetData>
    <row r="1" spans="1:9" ht="24" thickBot="1"/>
    <row r="2" spans="1:9" ht="102.75" customHeight="1">
      <c r="A2" s="15"/>
      <c r="B2" s="16"/>
      <c r="C2" s="17"/>
      <c r="D2" s="16"/>
      <c r="E2" s="8"/>
      <c r="F2" s="8"/>
      <c r="G2" s="8"/>
      <c r="H2" s="8"/>
      <c r="I2" s="18"/>
    </row>
    <row r="3" spans="1:9" ht="54" customHeight="1">
      <c r="A3" s="19"/>
      <c r="B3" s="20"/>
      <c r="C3" s="21"/>
      <c r="D3" s="20"/>
      <c r="E3" s="9"/>
      <c r="F3" s="9"/>
      <c r="G3" s="9"/>
      <c r="H3" s="9"/>
      <c r="I3" s="22"/>
    </row>
    <row r="4" spans="1:9" ht="46.5" customHeight="1">
      <c r="A4" s="19"/>
      <c r="B4" s="20"/>
      <c r="C4" s="21"/>
      <c r="D4" s="20"/>
      <c r="E4" s="9"/>
      <c r="F4" s="9"/>
      <c r="G4" s="9"/>
      <c r="H4" s="9"/>
      <c r="I4" s="22"/>
    </row>
    <row r="5" spans="1:9" ht="39" customHeight="1">
      <c r="A5" s="19"/>
      <c r="B5" s="20"/>
      <c r="C5" s="21"/>
      <c r="D5" s="20"/>
      <c r="E5" s="9"/>
      <c r="F5" s="9"/>
      <c r="G5" s="9"/>
      <c r="H5" s="9"/>
      <c r="I5" s="22"/>
    </row>
    <row r="6" spans="1:9" ht="39" customHeight="1">
      <c r="A6" s="19"/>
      <c r="B6" s="20"/>
      <c r="C6" s="21"/>
      <c r="D6" s="20"/>
      <c r="E6" s="9"/>
      <c r="F6" s="9"/>
      <c r="G6" s="9"/>
      <c r="H6" s="9"/>
      <c r="I6" s="22"/>
    </row>
    <row r="7" spans="1:9" ht="72.75" customHeight="1" thickBot="1">
      <c r="A7" s="23"/>
      <c r="B7" s="24"/>
      <c r="C7" s="25"/>
      <c r="D7" s="24"/>
      <c r="E7" s="10"/>
      <c r="F7" s="10"/>
      <c r="G7" s="10"/>
      <c r="H7" s="10"/>
      <c r="I7" s="26"/>
    </row>
    <row r="8" spans="1:9" ht="23.25" hidden="1" customHeight="1">
      <c r="A8" s="103"/>
      <c r="B8" s="104"/>
      <c r="C8" s="104"/>
      <c r="D8" s="104"/>
      <c r="E8" s="104"/>
      <c r="F8" s="104"/>
      <c r="G8" s="104"/>
      <c r="H8" s="104"/>
      <c r="I8" s="104"/>
    </row>
    <row r="9" spans="1:9" ht="56.25" customHeight="1">
      <c r="A9" s="105"/>
      <c r="B9" s="105"/>
      <c r="C9" s="105"/>
      <c r="D9" s="105"/>
      <c r="E9" s="105"/>
      <c r="F9" s="105"/>
      <c r="G9" s="105"/>
      <c r="H9" s="105"/>
      <c r="I9" s="105"/>
    </row>
    <row r="10" spans="1:9" ht="65.25" customHeight="1">
      <c r="A10" s="106" t="s">
        <v>117</v>
      </c>
      <c r="B10" s="106"/>
      <c r="C10" s="107"/>
      <c r="D10" s="107"/>
      <c r="E10" s="107"/>
      <c r="F10" s="107"/>
      <c r="G10" s="107"/>
      <c r="H10" s="107"/>
      <c r="I10" s="107"/>
    </row>
    <row r="11" spans="1:9" ht="68.25" customHeight="1">
      <c r="A11" s="108" t="s">
        <v>14</v>
      </c>
      <c r="B11" s="109"/>
      <c r="C11" s="109"/>
      <c r="D11" s="109"/>
      <c r="E11" s="109"/>
      <c r="F11" s="109"/>
      <c r="G11" s="109"/>
      <c r="H11" s="109"/>
      <c r="I11" s="110"/>
    </row>
    <row r="12" spans="1:9" ht="59.25" customHeight="1">
      <c r="A12" s="27" t="s">
        <v>3</v>
      </c>
      <c r="B12" s="27" t="s">
        <v>55</v>
      </c>
      <c r="C12" s="27" t="s">
        <v>2</v>
      </c>
      <c r="D12" s="27" t="s">
        <v>45</v>
      </c>
      <c r="E12" s="1" t="s">
        <v>0</v>
      </c>
      <c r="F12" s="1" t="s">
        <v>41</v>
      </c>
      <c r="G12" s="1" t="s">
        <v>54</v>
      </c>
      <c r="H12" s="1" t="s">
        <v>42</v>
      </c>
      <c r="I12" s="27" t="s">
        <v>1</v>
      </c>
    </row>
    <row r="13" spans="1:9" ht="59.25" customHeight="1">
      <c r="A13" s="27" t="s">
        <v>82</v>
      </c>
      <c r="B13" s="27"/>
      <c r="C13" s="27" t="s">
        <v>101</v>
      </c>
      <c r="D13" s="29">
        <v>43583</v>
      </c>
      <c r="E13" s="28">
        <v>673892.88</v>
      </c>
      <c r="F13" s="62">
        <f t="shared" ref="F13:F19" si="0">E13/12</f>
        <v>56157.74</v>
      </c>
      <c r="G13" s="6">
        <v>5</v>
      </c>
      <c r="H13" s="1">
        <f t="shared" ref="H13:H19" si="1">G13*F13</f>
        <v>280788.7</v>
      </c>
      <c r="I13" s="27" t="s">
        <v>186</v>
      </c>
    </row>
    <row r="14" spans="1:9" ht="59.25" customHeight="1">
      <c r="A14" s="27" t="s">
        <v>83</v>
      </c>
      <c r="B14" s="27"/>
      <c r="C14" s="27" t="s">
        <v>87</v>
      </c>
      <c r="D14" s="29">
        <v>43305</v>
      </c>
      <c r="E14" s="30">
        <v>1421983.68</v>
      </c>
      <c r="F14" s="4">
        <f t="shared" si="0"/>
        <v>118498.64</v>
      </c>
      <c r="G14" s="6">
        <v>8</v>
      </c>
      <c r="H14" s="1">
        <f t="shared" si="1"/>
        <v>947989.12</v>
      </c>
      <c r="I14" s="27" t="s">
        <v>156</v>
      </c>
    </row>
    <row r="15" spans="1:9" ht="59.25" customHeight="1">
      <c r="A15" s="27" t="s">
        <v>68</v>
      </c>
      <c r="B15" s="27"/>
      <c r="C15" s="27" t="s">
        <v>84</v>
      </c>
      <c r="D15" s="29">
        <v>43641</v>
      </c>
      <c r="E15" s="30">
        <v>249975.72</v>
      </c>
      <c r="F15" s="4">
        <f t="shared" si="0"/>
        <v>20831.310000000001</v>
      </c>
      <c r="G15" s="6">
        <v>7</v>
      </c>
      <c r="H15" s="1">
        <f t="shared" si="1"/>
        <v>145819.17000000001</v>
      </c>
      <c r="I15" s="27" t="s">
        <v>85</v>
      </c>
    </row>
    <row r="16" spans="1:9" ht="59.25" customHeight="1">
      <c r="A16" s="27" t="s">
        <v>86</v>
      </c>
      <c r="B16" s="27"/>
      <c r="C16" s="27" t="s">
        <v>88</v>
      </c>
      <c r="D16" s="29">
        <v>43388</v>
      </c>
      <c r="E16" s="30">
        <v>156585.12</v>
      </c>
      <c r="F16" s="4">
        <f t="shared" si="0"/>
        <v>13048.76</v>
      </c>
      <c r="G16" s="6">
        <v>11</v>
      </c>
      <c r="H16" s="1">
        <f t="shared" si="1"/>
        <v>143536.36000000002</v>
      </c>
      <c r="I16" s="27" t="s">
        <v>191</v>
      </c>
    </row>
    <row r="17" spans="1:9" ht="59.25" customHeight="1">
      <c r="A17" s="27" t="s">
        <v>89</v>
      </c>
      <c r="B17" s="27"/>
      <c r="C17" s="27" t="s">
        <v>90</v>
      </c>
      <c r="D17" s="29">
        <v>43195</v>
      </c>
      <c r="E17" s="30">
        <v>1726525.56</v>
      </c>
      <c r="F17" s="4">
        <f t="shared" si="0"/>
        <v>143877.13</v>
      </c>
      <c r="G17" s="6">
        <v>5</v>
      </c>
      <c r="H17" s="1">
        <f t="shared" si="1"/>
        <v>719385.65</v>
      </c>
      <c r="I17" s="27" t="s">
        <v>91</v>
      </c>
    </row>
    <row r="18" spans="1:9" ht="59.25" customHeight="1">
      <c r="A18" s="27" t="s">
        <v>69</v>
      </c>
      <c r="B18" s="27"/>
      <c r="C18" s="27" t="s">
        <v>92</v>
      </c>
      <c r="D18" s="29">
        <v>42899</v>
      </c>
      <c r="E18" s="30">
        <v>1218483.08</v>
      </c>
      <c r="F18" s="4">
        <f t="shared" si="0"/>
        <v>101540.25666666667</v>
      </c>
      <c r="G18" s="6">
        <v>7</v>
      </c>
      <c r="H18" s="1">
        <f t="shared" si="1"/>
        <v>710781.79666666663</v>
      </c>
      <c r="I18" s="27" t="s">
        <v>93</v>
      </c>
    </row>
    <row r="19" spans="1:9" ht="59.25" customHeight="1">
      <c r="A19" s="27" t="s">
        <v>94</v>
      </c>
      <c r="B19" s="27"/>
      <c r="C19" s="27" t="s">
        <v>95</v>
      </c>
      <c r="D19" s="29">
        <v>43383</v>
      </c>
      <c r="E19" s="30">
        <v>6086185.5599999996</v>
      </c>
      <c r="F19" s="4">
        <f t="shared" si="0"/>
        <v>507182.12999999995</v>
      </c>
      <c r="G19" s="6">
        <v>11</v>
      </c>
      <c r="H19" s="1">
        <f t="shared" si="1"/>
        <v>5579003.4299999997</v>
      </c>
      <c r="I19" s="27" t="s">
        <v>192</v>
      </c>
    </row>
    <row r="20" spans="1:9" ht="59.25" customHeight="1">
      <c r="A20" s="27" t="s">
        <v>17</v>
      </c>
      <c r="B20" s="27"/>
      <c r="C20" s="27" t="s">
        <v>96</v>
      </c>
      <c r="D20" s="29">
        <v>43742</v>
      </c>
      <c r="E20" s="30">
        <v>5783035.3200000003</v>
      </c>
      <c r="F20" s="4">
        <f t="shared" ref="F20:F25" si="2">E20/12</f>
        <v>481919.61000000004</v>
      </c>
      <c r="G20" s="6">
        <v>11</v>
      </c>
      <c r="H20" s="1">
        <f t="shared" ref="H20:H33" si="3">G20*F20</f>
        <v>5301115.7100000009</v>
      </c>
      <c r="I20" s="27" t="s">
        <v>193</v>
      </c>
    </row>
    <row r="21" spans="1:9" ht="59.25" customHeight="1">
      <c r="A21" s="27" t="s">
        <v>97</v>
      </c>
      <c r="B21" s="27"/>
      <c r="C21" s="27" t="s">
        <v>98</v>
      </c>
      <c r="D21" s="29">
        <v>43209</v>
      </c>
      <c r="E21" s="30">
        <v>1990150.61</v>
      </c>
      <c r="F21" s="4">
        <f t="shared" si="2"/>
        <v>165845.88416666668</v>
      </c>
      <c r="G21" s="6">
        <v>5</v>
      </c>
      <c r="H21" s="1">
        <f t="shared" si="3"/>
        <v>829229.4208333334</v>
      </c>
      <c r="I21" s="27" t="s">
        <v>150</v>
      </c>
    </row>
    <row r="22" spans="1:9" ht="59.25" customHeight="1">
      <c r="A22" s="27" t="s">
        <v>43</v>
      </c>
      <c r="B22" s="27"/>
      <c r="C22" s="27" t="s">
        <v>95</v>
      </c>
      <c r="D22" s="29">
        <v>43272</v>
      </c>
      <c r="E22" s="71">
        <v>4655399.05</v>
      </c>
      <c r="F22" s="4">
        <f t="shared" si="2"/>
        <v>387949.92083333334</v>
      </c>
      <c r="G22" s="6">
        <v>1</v>
      </c>
      <c r="H22" s="1">
        <f t="shared" si="3"/>
        <v>387949.92083333334</v>
      </c>
      <c r="I22" s="27" t="s">
        <v>203</v>
      </c>
    </row>
    <row r="23" spans="1:9" ht="59.25" customHeight="1">
      <c r="A23" s="27" t="s">
        <v>48</v>
      </c>
      <c r="B23" s="27"/>
      <c r="C23" s="27" t="s">
        <v>99</v>
      </c>
      <c r="D23" s="29">
        <v>42943</v>
      </c>
      <c r="E23" s="31">
        <v>4639261.8</v>
      </c>
      <c r="F23" s="4">
        <f t="shared" si="2"/>
        <v>386605.14999999997</v>
      </c>
      <c r="G23" s="6">
        <v>8</v>
      </c>
      <c r="H23" s="1">
        <f t="shared" si="3"/>
        <v>3092841.1999999997</v>
      </c>
      <c r="I23" s="27" t="s">
        <v>157</v>
      </c>
    </row>
    <row r="24" spans="1:9" ht="59.25" customHeight="1">
      <c r="A24" s="27" t="s">
        <v>100</v>
      </c>
      <c r="B24" s="27"/>
      <c r="C24" s="27" t="s">
        <v>101</v>
      </c>
      <c r="D24" s="29">
        <v>43994</v>
      </c>
      <c r="E24" s="31">
        <f>F24*12</f>
        <v>41560.44</v>
      </c>
      <c r="F24" s="1">
        <v>3463.37</v>
      </c>
      <c r="G24" s="6">
        <v>7</v>
      </c>
      <c r="H24" s="1">
        <f t="shared" si="3"/>
        <v>24243.59</v>
      </c>
      <c r="I24" s="27" t="s">
        <v>102</v>
      </c>
    </row>
    <row r="25" spans="1:9" ht="59.25" customHeight="1">
      <c r="A25" s="27" t="s">
        <v>103</v>
      </c>
      <c r="B25" s="27"/>
      <c r="C25" s="27" t="s">
        <v>104</v>
      </c>
      <c r="D25" s="29">
        <v>43613</v>
      </c>
      <c r="E25" s="31">
        <v>67799.839999999997</v>
      </c>
      <c r="F25" s="4">
        <f t="shared" si="2"/>
        <v>5649.9866666666667</v>
      </c>
      <c r="G25" s="6">
        <v>6</v>
      </c>
      <c r="H25" s="1">
        <f t="shared" si="3"/>
        <v>33899.919999999998</v>
      </c>
      <c r="I25" s="27" t="s">
        <v>105</v>
      </c>
    </row>
    <row r="26" spans="1:9" ht="59.25" customHeight="1">
      <c r="A26" s="27" t="s">
        <v>106</v>
      </c>
      <c r="B26" s="27"/>
      <c r="C26" s="27" t="s">
        <v>107</v>
      </c>
      <c r="D26" s="29">
        <v>43938</v>
      </c>
      <c r="E26" s="31">
        <f>F26*12</f>
        <v>102442.08</v>
      </c>
      <c r="F26" s="1">
        <v>8536.84</v>
      </c>
      <c r="G26" s="6">
        <v>5</v>
      </c>
      <c r="H26" s="1">
        <f t="shared" si="3"/>
        <v>42684.2</v>
      </c>
      <c r="I26" s="27" t="s">
        <v>108</v>
      </c>
    </row>
    <row r="27" spans="1:9" ht="59.25" customHeight="1">
      <c r="A27" s="27" t="s">
        <v>109</v>
      </c>
      <c r="B27" s="27"/>
      <c r="C27" s="27" t="s">
        <v>110</v>
      </c>
      <c r="D27" s="29">
        <v>42948</v>
      </c>
      <c r="E27" s="31">
        <v>141289.72</v>
      </c>
      <c r="F27" s="1">
        <f t="shared" ref="F27:F33" si="4">E27/12</f>
        <v>11774.143333333333</v>
      </c>
      <c r="G27" s="6">
        <v>9</v>
      </c>
      <c r="H27" s="1">
        <f t="shared" si="3"/>
        <v>105967.29000000001</v>
      </c>
      <c r="I27" s="27" t="s">
        <v>158</v>
      </c>
    </row>
    <row r="28" spans="1:9" ht="59.25" customHeight="1">
      <c r="A28" s="27" t="s">
        <v>201</v>
      </c>
      <c r="B28" s="27"/>
      <c r="C28" s="27" t="s">
        <v>202</v>
      </c>
      <c r="D28" s="29">
        <v>42693</v>
      </c>
      <c r="E28" s="31">
        <v>461589.96</v>
      </c>
      <c r="F28" s="1">
        <f>E28/12</f>
        <v>38465.83</v>
      </c>
      <c r="G28" s="6">
        <v>12</v>
      </c>
      <c r="H28" s="1">
        <f>G28*F28</f>
        <v>461589.96</v>
      </c>
      <c r="I28" s="27" t="s">
        <v>205</v>
      </c>
    </row>
    <row r="29" spans="1:9" ht="59.25" customHeight="1">
      <c r="A29" s="27" t="s">
        <v>165</v>
      </c>
      <c r="B29" s="27"/>
      <c r="C29" s="27" t="s">
        <v>147</v>
      </c>
      <c r="D29" s="29">
        <v>43983</v>
      </c>
      <c r="E29" s="31">
        <v>785541</v>
      </c>
      <c r="F29" s="1">
        <f t="shared" si="4"/>
        <v>65461.75</v>
      </c>
      <c r="G29" s="6">
        <v>7</v>
      </c>
      <c r="H29" s="1">
        <f>G29*F29</f>
        <v>458232.25</v>
      </c>
      <c r="I29" s="27" t="s">
        <v>166</v>
      </c>
    </row>
    <row r="30" spans="1:9" ht="59.25" customHeight="1">
      <c r="A30" s="27" t="s">
        <v>167</v>
      </c>
      <c r="B30" s="27"/>
      <c r="C30" s="27" t="s">
        <v>168</v>
      </c>
      <c r="D30" s="29">
        <v>43986</v>
      </c>
      <c r="E30" s="31">
        <v>406716.6</v>
      </c>
      <c r="F30" s="1">
        <f t="shared" si="4"/>
        <v>33893.049999999996</v>
      </c>
      <c r="G30" s="6">
        <v>7</v>
      </c>
      <c r="H30" s="1">
        <f>G30*F30</f>
        <v>237251.34999999998</v>
      </c>
      <c r="I30" s="27" t="s">
        <v>169</v>
      </c>
    </row>
    <row r="31" spans="1:9" ht="59.25" customHeight="1">
      <c r="A31" s="27" t="s">
        <v>170</v>
      </c>
      <c r="B31" s="27"/>
      <c r="C31" s="27" t="s">
        <v>171</v>
      </c>
      <c r="D31" s="29">
        <v>44001</v>
      </c>
      <c r="E31" s="31">
        <v>506906.76</v>
      </c>
      <c r="F31" s="1">
        <f t="shared" si="4"/>
        <v>42242.23</v>
      </c>
      <c r="G31" s="6">
        <v>7</v>
      </c>
      <c r="H31" s="1">
        <f>G31*F31</f>
        <v>295695.61000000004</v>
      </c>
      <c r="I31" s="27" t="s">
        <v>151</v>
      </c>
    </row>
    <row r="32" spans="1:9" ht="59.25" customHeight="1">
      <c r="A32" s="27" t="s">
        <v>111</v>
      </c>
      <c r="B32" s="27"/>
      <c r="C32" s="27" t="s">
        <v>113</v>
      </c>
      <c r="D32" s="29">
        <v>43664</v>
      </c>
      <c r="E32" s="31">
        <v>42914.3</v>
      </c>
      <c r="F32" s="1">
        <f t="shared" si="4"/>
        <v>3576.1916666666671</v>
      </c>
      <c r="G32" s="6">
        <v>8</v>
      </c>
      <c r="H32" s="1">
        <f t="shared" si="3"/>
        <v>28609.533333333336</v>
      </c>
      <c r="I32" s="27" t="s">
        <v>159</v>
      </c>
    </row>
    <row r="33" spans="1:9" ht="59.25" customHeight="1">
      <c r="A33" s="27" t="s">
        <v>112</v>
      </c>
      <c r="B33" s="27"/>
      <c r="C33" s="27" t="s">
        <v>114</v>
      </c>
      <c r="D33" s="29">
        <v>43643</v>
      </c>
      <c r="E33" s="31">
        <v>48756.92</v>
      </c>
      <c r="F33" s="1">
        <f t="shared" si="4"/>
        <v>4063.0766666666664</v>
      </c>
      <c r="G33" s="6">
        <v>7</v>
      </c>
      <c r="H33" s="1">
        <f t="shared" si="3"/>
        <v>28441.536666666663</v>
      </c>
      <c r="I33" s="27" t="s">
        <v>115</v>
      </c>
    </row>
    <row r="34" spans="1:9" ht="59.25" customHeight="1">
      <c r="A34" s="27" t="s">
        <v>38</v>
      </c>
      <c r="B34" s="27" t="s">
        <v>56</v>
      </c>
      <c r="C34" s="27" t="s">
        <v>39</v>
      </c>
      <c r="D34" s="29">
        <v>43373</v>
      </c>
      <c r="E34" s="4">
        <v>5777702.4000000004</v>
      </c>
      <c r="F34" s="4">
        <f t="shared" ref="F34:F53" si="5">E34/12</f>
        <v>481475.2</v>
      </c>
      <c r="G34" s="2">
        <v>10</v>
      </c>
      <c r="H34" s="4">
        <f>F34*G34</f>
        <v>4814752</v>
      </c>
      <c r="I34" s="29" t="s">
        <v>194</v>
      </c>
    </row>
    <row r="35" spans="1:9" ht="59.25" customHeight="1">
      <c r="A35" s="27" t="s">
        <v>130</v>
      </c>
      <c r="B35" s="27" t="s">
        <v>57</v>
      </c>
      <c r="C35" s="27" t="s">
        <v>40</v>
      </c>
      <c r="D35" s="29">
        <v>43344</v>
      </c>
      <c r="E35" s="4">
        <v>2714826.84</v>
      </c>
      <c r="F35" s="4">
        <f t="shared" si="5"/>
        <v>226235.56999999998</v>
      </c>
      <c r="G35" s="2">
        <v>10</v>
      </c>
      <c r="H35" s="4">
        <f>F35*G35</f>
        <v>2262355.6999999997</v>
      </c>
      <c r="I35" s="29" t="s">
        <v>194</v>
      </c>
    </row>
    <row r="36" spans="1:9" ht="59.25" customHeight="1">
      <c r="A36" s="27" t="s">
        <v>131</v>
      </c>
      <c r="B36" s="27"/>
      <c r="C36" s="27" t="s">
        <v>132</v>
      </c>
      <c r="D36" s="29">
        <v>43361</v>
      </c>
      <c r="E36" s="62">
        <v>2714826.84</v>
      </c>
      <c r="F36" s="62">
        <f t="shared" si="5"/>
        <v>226235.56999999998</v>
      </c>
      <c r="G36" s="2">
        <v>10</v>
      </c>
      <c r="H36" s="62">
        <f>F36*G36</f>
        <v>2262355.6999999997</v>
      </c>
      <c r="I36" s="29" t="s">
        <v>164</v>
      </c>
    </row>
    <row r="37" spans="1:9" ht="59.25" customHeight="1">
      <c r="A37" s="27" t="s">
        <v>133</v>
      </c>
      <c r="B37" s="27"/>
      <c r="C37" s="27" t="s">
        <v>134</v>
      </c>
      <c r="D37" s="29">
        <v>43739</v>
      </c>
      <c r="E37" s="62">
        <v>6541801.5599999996</v>
      </c>
      <c r="F37" s="62">
        <f t="shared" si="5"/>
        <v>545150.13</v>
      </c>
      <c r="G37" s="2">
        <v>11</v>
      </c>
      <c r="H37" s="62">
        <f>F37*G37</f>
        <v>5996651.4299999997</v>
      </c>
      <c r="I37" s="29" t="s">
        <v>195</v>
      </c>
    </row>
    <row r="38" spans="1:9" ht="59.25" customHeight="1">
      <c r="A38" s="27" t="s">
        <v>43</v>
      </c>
      <c r="B38" s="27" t="s">
        <v>58</v>
      </c>
      <c r="C38" s="27" t="s">
        <v>44</v>
      </c>
      <c r="D38" s="29">
        <v>43272</v>
      </c>
      <c r="E38" s="4">
        <v>2143181.64</v>
      </c>
      <c r="F38" s="4">
        <f t="shared" si="5"/>
        <v>178598.47</v>
      </c>
      <c r="G38" s="2">
        <v>7</v>
      </c>
      <c r="H38" s="4">
        <f t="shared" ref="H38:H55" si="6">F38*G38</f>
        <v>1250189.29</v>
      </c>
      <c r="I38" s="29" t="s">
        <v>204</v>
      </c>
    </row>
    <row r="39" spans="1:9" ht="59.25" customHeight="1">
      <c r="A39" s="27" t="s">
        <v>5</v>
      </c>
      <c r="B39" s="27" t="s">
        <v>59</v>
      </c>
      <c r="C39" s="32" t="s">
        <v>114</v>
      </c>
      <c r="D39" s="29">
        <v>43809</v>
      </c>
      <c r="E39" s="4">
        <v>7244389.9199999999</v>
      </c>
      <c r="F39" s="4">
        <f t="shared" si="5"/>
        <v>603699.16</v>
      </c>
      <c r="G39" s="2">
        <v>1</v>
      </c>
      <c r="H39" s="4">
        <f t="shared" si="6"/>
        <v>603699.16</v>
      </c>
      <c r="I39" s="29" t="s">
        <v>187</v>
      </c>
    </row>
    <row r="40" spans="1:9" ht="59.25" customHeight="1">
      <c r="A40" s="27" t="s">
        <v>142</v>
      </c>
      <c r="B40" s="27"/>
      <c r="C40" s="32" t="s">
        <v>143</v>
      </c>
      <c r="D40" s="29">
        <v>42905</v>
      </c>
      <c r="E40" s="62">
        <v>5596479.1200000001</v>
      </c>
      <c r="F40" s="62">
        <f t="shared" si="5"/>
        <v>466373.26</v>
      </c>
      <c r="G40" s="2">
        <v>7</v>
      </c>
      <c r="H40" s="62">
        <f t="shared" si="6"/>
        <v>3264612.8200000003</v>
      </c>
      <c r="I40" s="29" t="s">
        <v>151</v>
      </c>
    </row>
    <row r="41" spans="1:9" ht="59.25" customHeight="1">
      <c r="A41" s="27" t="s">
        <v>136</v>
      </c>
      <c r="B41" s="27" t="s">
        <v>60</v>
      </c>
      <c r="C41" s="32" t="s">
        <v>23</v>
      </c>
      <c r="D41" s="29">
        <v>43146</v>
      </c>
      <c r="E41" s="4">
        <v>1659316.2</v>
      </c>
      <c r="F41" s="4">
        <f t="shared" si="5"/>
        <v>138276.35</v>
      </c>
      <c r="G41" s="2">
        <v>3</v>
      </c>
      <c r="H41" s="4">
        <f t="shared" si="6"/>
        <v>414829.05000000005</v>
      </c>
      <c r="I41" s="29" t="s">
        <v>78</v>
      </c>
    </row>
    <row r="42" spans="1:9" ht="59.25" customHeight="1">
      <c r="A42" s="27" t="s">
        <v>136</v>
      </c>
      <c r="B42" s="27"/>
      <c r="C42" s="32" t="s">
        <v>137</v>
      </c>
      <c r="D42" s="29">
        <v>42961</v>
      </c>
      <c r="E42" s="62">
        <v>2635015.7200000002</v>
      </c>
      <c r="F42" s="62">
        <f t="shared" si="5"/>
        <v>219584.64333333334</v>
      </c>
      <c r="G42" s="2">
        <v>9</v>
      </c>
      <c r="H42" s="62">
        <f t="shared" si="6"/>
        <v>1976261.79</v>
      </c>
      <c r="I42" s="29" t="s">
        <v>160</v>
      </c>
    </row>
    <row r="43" spans="1:9" ht="59.25" customHeight="1">
      <c r="A43" s="27" t="s">
        <v>129</v>
      </c>
      <c r="B43" s="27"/>
      <c r="C43" s="32" t="s">
        <v>152</v>
      </c>
      <c r="D43" s="29">
        <v>42847</v>
      </c>
      <c r="E43" s="62">
        <v>3962611.27</v>
      </c>
      <c r="F43" s="62">
        <f t="shared" si="5"/>
        <v>330217.60583333333</v>
      </c>
      <c r="G43" s="2">
        <v>5</v>
      </c>
      <c r="H43" s="62">
        <f t="shared" si="6"/>
        <v>1651088.0291666668</v>
      </c>
      <c r="I43" s="29" t="s">
        <v>139</v>
      </c>
    </row>
    <row r="44" spans="1:9" ht="59.25" customHeight="1">
      <c r="A44" s="27" t="s">
        <v>24</v>
      </c>
      <c r="B44" s="27" t="s">
        <v>61</v>
      </c>
      <c r="C44" s="32" t="s">
        <v>25</v>
      </c>
      <c r="D44" s="29">
        <v>43070</v>
      </c>
      <c r="E44" s="4">
        <v>1349205.6</v>
      </c>
      <c r="F44" s="4">
        <f t="shared" si="5"/>
        <v>112433.8</v>
      </c>
      <c r="G44" s="2">
        <v>1</v>
      </c>
      <c r="H44" s="4">
        <f t="shared" si="6"/>
        <v>112433.8</v>
      </c>
      <c r="I44" s="29" t="s">
        <v>72</v>
      </c>
    </row>
    <row r="45" spans="1:9" ht="59.25" customHeight="1">
      <c r="A45" s="27" t="s">
        <v>6</v>
      </c>
      <c r="B45" s="27" t="s">
        <v>60</v>
      </c>
      <c r="C45" s="32" t="s">
        <v>46</v>
      </c>
      <c r="D45" s="29">
        <v>42961</v>
      </c>
      <c r="E45" s="4">
        <v>1635015.72</v>
      </c>
      <c r="F45" s="4">
        <f t="shared" si="5"/>
        <v>136251.31</v>
      </c>
      <c r="G45" s="2">
        <v>9</v>
      </c>
      <c r="H45" s="4">
        <f t="shared" si="6"/>
        <v>1226261.79</v>
      </c>
      <c r="I45" s="29" t="s">
        <v>161</v>
      </c>
    </row>
    <row r="46" spans="1:9" ht="59.25" customHeight="1">
      <c r="A46" s="27" t="s">
        <v>188</v>
      </c>
      <c r="B46" s="27"/>
      <c r="C46" s="32" t="s">
        <v>189</v>
      </c>
      <c r="D46" s="29">
        <v>43647</v>
      </c>
      <c r="E46" s="67">
        <v>5952312.8399999999</v>
      </c>
      <c r="F46" s="67">
        <f t="shared" si="5"/>
        <v>496026.07</v>
      </c>
      <c r="G46" s="2">
        <v>8</v>
      </c>
      <c r="H46" s="67">
        <f t="shared" si="6"/>
        <v>3968208.56</v>
      </c>
      <c r="I46" s="29" t="s">
        <v>190</v>
      </c>
    </row>
    <row r="47" spans="1:9" ht="59.25" customHeight="1">
      <c r="A47" s="27" t="s">
        <v>122</v>
      </c>
      <c r="B47" s="27"/>
      <c r="C47" s="32" t="s">
        <v>121</v>
      </c>
      <c r="D47" s="29">
        <v>43216</v>
      </c>
      <c r="E47" s="62">
        <v>501423.12</v>
      </c>
      <c r="F47" s="62">
        <f t="shared" si="5"/>
        <v>41785.26</v>
      </c>
      <c r="G47" s="2">
        <v>5</v>
      </c>
      <c r="H47" s="62">
        <f t="shared" si="6"/>
        <v>208926.30000000002</v>
      </c>
      <c r="I47" s="29" t="s">
        <v>123</v>
      </c>
    </row>
    <row r="48" spans="1:9" ht="59.25" customHeight="1">
      <c r="A48" s="27" t="s">
        <v>124</v>
      </c>
      <c r="B48" s="27"/>
      <c r="C48" s="32" t="s">
        <v>125</v>
      </c>
      <c r="D48" s="29">
        <v>43892</v>
      </c>
      <c r="E48" s="62">
        <v>51349.2</v>
      </c>
      <c r="F48" s="62">
        <f t="shared" si="5"/>
        <v>4279.0999999999995</v>
      </c>
      <c r="G48" s="2">
        <v>4</v>
      </c>
      <c r="H48" s="62">
        <f t="shared" si="6"/>
        <v>17116.399999999998</v>
      </c>
      <c r="I48" s="29" t="s">
        <v>126</v>
      </c>
    </row>
    <row r="49" spans="1:9" ht="59.25" customHeight="1">
      <c r="A49" s="27" t="s">
        <v>127</v>
      </c>
      <c r="B49" s="27"/>
      <c r="C49" s="32" t="s">
        <v>128</v>
      </c>
      <c r="D49" s="29">
        <v>43745</v>
      </c>
      <c r="E49" s="62">
        <v>256746</v>
      </c>
      <c r="F49" s="62">
        <f t="shared" si="5"/>
        <v>21395.5</v>
      </c>
      <c r="G49" s="2">
        <v>11</v>
      </c>
      <c r="H49" s="62">
        <f t="shared" si="6"/>
        <v>235350.5</v>
      </c>
      <c r="I49" s="29" t="s">
        <v>196</v>
      </c>
    </row>
    <row r="50" spans="1:9" ht="59.25" customHeight="1">
      <c r="A50" s="27" t="s">
        <v>48</v>
      </c>
      <c r="B50" s="27" t="s">
        <v>62</v>
      </c>
      <c r="C50" s="32" t="s">
        <v>47</v>
      </c>
      <c r="D50" s="29">
        <v>42943</v>
      </c>
      <c r="E50" s="4">
        <v>4629367.8</v>
      </c>
      <c r="F50" s="4">
        <f t="shared" si="5"/>
        <v>385780.64999999997</v>
      </c>
      <c r="G50" s="2">
        <v>8</v>
      </c>
      <c r="H50" s="4">
        <f t="shared" si="6"/>
        <v>3086245.1999999997</v>
      </c>
      <c r="I50" s="29" t="s">
        <v>155</v>
      </c>
    </row>
    <row r="51" spans="1:9" ht="59.25" customHeight="1">
      <c r="A51" s="27" t="s">
        <v>26</v>
      </c>
      <c r="B51" s="27" t="s">
        <v>63</v>
      </c>
      <c r="C51" s="32" t="s">
        <v>27</v>
      </c>
      <c r="D51" s="29">
        <v>42887</v>
      </c>
      <c r="E51" s="4">
        <v>1929384.76</v>
      </c>
      <c r="F51" s="4">
        <f t="shared" si="5"/>
        <v>160782.06333333332</v>
      </c>
      <c r="G51" s="2">
        <v>6</v>
      </c>
      <c r="H51" s="4">
        <f t="shared" si="6"/>
        <v>964692.37999999989</v>
      </c>
      <c r="I51" s="29" t="s">
        <v>162</v>
      </c>
    </row>
    <row r="52" spans="1:9" ht="59.25" customHeight="1">
      <c r="A52" s="27" t="s">
        <v>5</v>
      </c>
      <c r="B52" s="27"/>
      <c r="C52" s="32" t="s">
        <v>138</v>
      </c>
      <c r="D52" s="29">
        <v>43577</v>
      </c>
      <c r="E52" s="62">
        <v>7575371.9199999999</v>
      </c>
      <c r="F52" s="62">
        <f t="shared" si="5"/>
        <v>631280.99333333329</v>
      </c>
      <c r="G52" s="2">
        <v>5</v>
      </c>
      <c r="H52" s="62">
        <f t="shared" si="6"/>
        <v>3156404.9666666663</v>
      </c>
      <c r="I52" s="29" t="s">
        <v>139</v>
      </c>
    </row>
    <row r="53" spans="1:9" ht="84" customHeight="1">
      <c r="A53" s="33" t="s">
        <v>18</v>
      </c>
      <c r="B53" s="27" t="s">
        <v>64</v>
      </c>
      <c r="C53" s="34" t="s">
        <v>145</v>
      </c>
      <c r="D53" s="35">
        <v>42906</v>
      </c>
      <c r="E53" s="61">
        <v>4324485.4800000004</v>
      </c>
      <c r="F53" s="4">
        <f t="shared" si="5"/>
        <v>360373.79000000004</v>
      </c>
      <c r="G53" s="2">
        <v>7</v>
      </c>
      <c r="H53" s="4">
        <f t="shared" si="6"/>
        <v>2522616.5300000003</v>
      </c>
      <c r="I53" s="29" t="s">
        <v>119</v>
      </c>
    </row>
    <row r="54" spans="1:9" ht="80.25" customHeight="1">
      <c r="A54" s="33" t="s">
        <v>18</v>
      </c>
      <c r="B54" s="27" t="s">
        <v>64</v>
      </c>
      <c r="C54" s="34" t="s">
        <v>20</v>
      </c>
      <c r="D54" s="35">
        <v>42906</v>
      </c>
      <c r="E54" s="64">
        <v>5064770.88</v>
      </c>
      <c r="F54" s="4">
        <f t="shared" ref="F54:F58" si="7">E54/12</f>
        <v>422064.24</v>
      </c>
      <c r="G54" s="2">
        <v>7</v>
      </c>
      <c r="H54" s="4">
        <f t="shared" si="6"/>
        <v>2954449.6799999997</v>
      </c>
      <c r="I54" s="29" t="s">
        <v>119</v>
      </c>
    </row>
    <row r="55" spans="1:9" ht="78" customHeight="1">
      <c r="A55" s="33" t="s">
        <v>18</v>
      </c>
      <c r="B55" s="27" t="s">
        <v>64</v>
      </c>
      <c r="C55" s="34" t="s">
        <v>21</v>
      </c>
      <c r="D55" s="35">
        <v>42906</v>
      </c>
      <c r="E55" s="64">
        <v>4781195.16</v>
      </c>
      <c r="F55" s="4">
        <f t="shared" si="7"/>
        <v>398432.93</v>
      </c>
      <c r="G55" s="2">
        <v>7</v>
      </c>
      <c r="H55" s="4">
        <f t="shared" si="6"/>
        <v>2789030.51</v>
      </c>
      <c r="I55" s="29" t="s">
        <v>119</v>
      </c>
    </row>
    <row r="56" spans="1:9" ht="72.75" customHeight="1">
      <c r="A56" s="33" t="s">
        <v>18</v>
      </c>
      <c r="B56" s="27" t="s">
        <v>64</v>
      </c>
      <c r="C56" s="34" t="s">
        <v>22</v>
      </c>
      <c r="D56" s="35">
        <v>42906</v>
      </c>
      <c r="E56" s="64">
        <v>4988966.4000000004</v>
      </c>
      <c r="F56" s="4">
        <f t="shared" si="7"/>
        <v>415747.2</v>
      </c>
      <c r="G56" s="2">
        <v>7</v>
      </c>
      <c r="H56" s="4">
        <f>F56*G56</f>
        <v>2910230.4</v>
      </c>
      <c r="I56" s="29" t="s">
        <v>119</v>
      </c>
    </row>
    <row r="57" spans="1:9" ht="80.25" customHeight="1">
      <c r="A57" s="33" t="s">
        <v>18</v>
      </c>
      <c r="B57" s="27" t="s">
        <v>64</v>
      </c>
      <c r="C57" s="34" t="s">
        <v>19</v>
      </c>
      <c r="D57" s="35">
        <v>42936</v>
      </c>
      <c r="E57" s="64">
        <v>4863114.32</v>
      </c>
      <c r="F57" s="4">
        <f t="shared" si="7"/>
        <v>405259.52666666667</v>
      </c>
      <c r="G57" s="2">
        <v>8</v>
      </c>
      <c r="H57" s="4">
        <f>F57*G57</f>
        <v>3242076.2133333334</v>
      </c>
      <c r="I57" s="29" t="s">
        <v>120</v>
      </c>
    </row>
    <row r="58" spans="1:9" ht="80.25" customHeight="1">
      <c r="A58" s="33" t="s">
        <v>148</v>
      </c>
      <c r="B58" s="27"/>
      <c r="C58" s="34" t="s">
        <v>149</v>
      </c>
      <c r="D58" s="35">
        <v>43376</v>
      </c>
      <c r="E58" s="64">
        <v>228118.72</v>
      </c>
      <c r="F58" s="62">
        <f t="shared" si="7"/>
        <v>19009.893333333333</v>
      </c>
      <c r="G58" s="2">
        <v>11</v>
      </c>
      <c r="H58" s="62">
        <f>F58*G58</f>
        <v>209108.82666666666</v>
      </c>
      <c r="I58" s="29" t="s">
        <v>197</v>
      </c>
    </row>
    <row r="59" spans="1:9" ht="59.25" customHeight="1">
      <c r="A59" s="27" t="s">
        <v>24</v>
      </c>
      <c r="B59" s="27" t="s">
        <v>61</v>
      </c>
      <c r="C59" s="32" t="s">
        <v>49</v>
      </c>
      <c r="D59" s="29">
        <v>43472</v>
      </c>
      <c r="E59" s="4">
        <v>2371404.2400000002</v>
      </c>
      <c r="F59" s="4">
        <f t="shared" ref="F59:F63" si="8">E59/12</f>
        <v>197617.02000000002</v>
      </c>
      <c r="G59" s="2">
        <v>2</v>
      </c>
      <c r="H59" s="4">
        <f t="shared" ref="H59:H61" si="9">F59*G59</f>
        <v>395234.04000000004</v>
      </c>
      <c r="I59" s="29" t="s">
        <v>74</v>
      </c>
    </row>
    <row r="60" spans="1:9" ht="59.25" customHeight="1">
      <c r="A60" s="27" t="s">
        <v>140</v>
      </c>
      <c r="B60" s="27"/>
      <c r="C60" s="32" t="s">
        <v>146</v>
      </c>
      <c r="D60" s="35">
        <v>42907</v>
      </c>
      <c r="E60" s="62">
        <v>1374486.76</v>
      </c>
      <c r="F60" s="62">
        <f t="shared" si="8"/>
        <v>114540.56333333334</v>
      </c>
      <c r="G60" s="2">
        <v>7</v>
      </c>
      <c r="H60" s="62">
        <f t="shared" si="9"/>
        <v>801783.94333333336</v>
      </c>
      <c r="I60" s="29" t="s">
        <v>141</v>
      </c>
    </row>
    <row r="61" spans="1:9" ht="59.25" customHeight="1">
      <c r="A61" s="27" t="s">
        <v>51</v>
      </c>
      <c r="B61" s="27" t="s">
        <v>65</v>
      </c>
      <c r="C61" s="32" t="s">
        <v>50</v>
      </c>
      <c r="D61" s="29">
        <v>42186</v>
      </c>
      <c r="E61" s="4">
        <v>1990418.88</v>
      </c>
      <c r="F61" s="4">
        <f t="shared" si="8"/>
        <v>165868.24</v>
      </c>
      <c r="G61" s="2">
        <v>1</v>
      </c>
      <c r="H61" s="4">
        <f t="shared" si="9"/>
        <v>165868.24</v>
      </c>
      <c r="I61" s="29" t="s">
        <v>135</v>
      </c>
    </row>
    <row r="62" spans="1:9" ht="75" customHeight="1">
      <c r="A62" s="33" t="s">
        <v>70</v>
      </c>
      <c r="B62" s="27"/>
      <c r="C62" s="37" t="s">
        <v>71</v>
      </c>
      <c r="D62" s="35">
        <v>43109</v>
      </c>
      <c r="E62" s="63">
        <v>3536627.88</v>
      </c>
      <c r="F62" s="62">
        <f t="shared" si="8"/>
        <v>294718.99</v>
      </c>
      <c r="G62" s="2">
        <v>2</v>
      </c>
      <c r="H62" s="4">
        <f>F62*G62</f>
        <v>589437.98</v>
      </c>
      <c r="I62" s="29" t="s">
        <v>75</v>
      </c>
    </row>
    <row r="63" spans="1:9" ht="75" customHeight="1">
      <c r="A63" s="33" t="s">
        <v>144</v>
      </c>
      <c r="B63" s="27"/>
      <c r="C63" s="37" t="s">
        <v>84</v>
      </c>
      <c r="D63" s="35">
        <v>43777</v>
      </c>
      <c r="E63" s="63">
        <v>317921.7</v>
      </c>
      <c r="F63" s="62">
        <f t="shared" si="8"/>
        <v>26493.475000000002</v>
      </c>
      <c r="G63" s="2">
        <v>12</v>
      </c>
      <c r="H63" s="62">
        <f>F63*G63</f>
        <v>317921.7</v>
      </c>
      <c r="I63" s="29" t="s">
        <v>206</v>
      </c>
    </row>
    <row r="64" spans="1:9" ht="75" customHeight="1">
      <c r="A64" s="33" t="s">
        <v>183</v>
      </c>
      <c r="B64" s="27"/>
      <c r="C64" s="37" t="s">
        <v>184</v>
      </c>
      <c r="D64" s="35">
        <v>44050</v>
      </c>
      <c r="E64" s="63">
        <v>64019.73</v>
      </c>
      <c r="F64" s="67">
        <f>E64/6</f>
        <v>10669.955</v>
      </c>
      <c r="G64" s="2">
        <v>9</v>
      </c>
      <c r="H64" s="67">
        <f>F64*G64</f>
        <v>96029.595000000001</v>
      </c>
      <c r="I64" s="29" t="s">
        <v>185</v>
      </c>
    </row>
    <row r="65" spans="1:11" ht="75" customHeight="1">
      <c r="A65" s="33" t="s">
        <v>173</v>
      </c>
      <c r="B65" s="27"/>
      <c r="C65" s="37" t="s">
        <v>172</v>
      </c>
      <c r="D65" s="35">
        <v>44013</v>
      </c>
      <c r="E65" s="63">
        <v>161229.65</v>
      </c>
      <c r="F65" s="67">
        <f>E65/6</f>
        <v>26871.608333333334</v>
      </c>
      <c r="G65" s="2">
        <v>2</v>
      </c>
      <c r="H65" s="67">
        <f>F65*G65</f>
        <v>53743.216666666667</v>
      </c>
      <c r="I65" s="29" t="s">
        <v>174</v>
      </c>
    </row>
    <row r="66" spans="1:11" ht="75" customHeight="1">
      <c r="A66" s="33" t="s">
        <v>180</v>
      </c>
      <c r="B66" s="27"/>
      <c r="C66" s="37" t="s">
        <v>181</v>
      </c>
      <c r="D66" s="35">
        <v>44046</v>
      </c>
      <c r="E66" s="63">
        <v>476552.67</v>
      </c>
      <c r="F66" s="67">
        <f>E66/6</f>
        <v>79425.444999999992</v>
      </c>
      <c r="G66" s="2">
        <v>3</v>
      </c>
      <c r="H66" s="67">
        <f>F66*G66</f>
        <v>238276.33499999996</v>
      </c>
      <c r="I66" s="29" t="s">
        <v>182</v>
      </c>
    </row>
    <row r="67" spans="1:11" ht="75" customHeight="1">
      <c r="A67" s="27" t="s">
        <v>28</v>
      </c>
      <c r="B67" s="27"/>
      <c r="C67" s="32" t="s">
        <v>37</v>
      </c>
      <c r="D67" s="35">
        <v>42730</v>
      </c>
      <c r="E67" s="36">
        <v>44440.2</v>
      </c>
      <c r="F67" s="36">
        <f>E67/12</f>
        <v>3703.35</v>
      </c>
      <c r="G67" s="3">
        <v>1</v>
      </c>
      <c r="H67" s="4">
        <f t="shared" ref="H67" si="10">F67*G67</f>
        <v>3703.35</v>
      </c>
      <c r="I67" s="29" t="s">
        <v>73</v>
      </c>
    </row>
    <row r="68" spans="1:11" ht="75" customHeight="1">
      <c r="A68" s="27" t="s">
        <v>29</v>
      </c>
      <c r="B68" s="27"/>
      <c r="C68" s="32" t="s">
        <v>30</v>
      </c>
      <c r="D68" s="35">
        <v>42525</v>
      </c>
      <c r="E68" s="65">
        <v>1093936.6399999999</v>
      </c>
      <c r="F68" s="36">
        <f>E68/12</f>
        <v>91161.386666666658</v>
      </c>
      <c r="G68" s="3">
        <v>7</v>
      </c>
      <c r="H68" s="4">
        <f t="shared" ref="H68:H69" si="11">F68*G68</f>
        <v>638129.70666666655</v>
      </c>
      <c r="I68" s="29" t="s">
        <v>154</v>
      </c>
      <c r="J68" s="38"/>
    </row>
    <row r="69" spans="1:11" ht="75" customHeight="1">
      <c r="A69" s="27" t="s">
        <v>175</v>
      </c>
      <c r="B69" s="27"/>
      <c r="C69" s="32" t="s">
        <v>176</v>
      </c>
      <c r="D69" s="35">
        <v>44046</v>
      </c>
      <c r="E69" s="65">
        <v>186776.1</v>
      </c>
      <c r="F69" s="66">
        <f>E69/12</f>
        <v>15564.675000000001</v>
      </c>
      <c r="G69" s="3">
        <v>9</v>
      </c>
      <c r="H69" s="67">
        <f t="shared" si="11"/>
        <v>140082.07500000001</v>
      </c>
      <c r="I69" s="29" t="s">
        <v>177</v>
      </c>
      <c r="J69" s="38"/>
    </row>
    <row r="70" spans="1:11" ht="75" customHeight="1">
      <c r="A70" s="27" t="s">
        <v>178</v>
      </c>
      <c r="B70" s="27"/>
      <c r="C70" s="32" t="s">
        <v>101</v>
      </c>
      <c r="D70" s="35">
        <v>43997</v>
      </c>
      <c r="E70" s="65">
        <v>103901.1</v>
      </c>
      <c r="F70" s="66">
        <f>E70/12</f>
        <v>8658.4250000000011</v>
      </c>
      <c r="G70" s="3">
        <v>7</v>
      </c>
      <c r="H70" s="67">
        <f t="shared" ref="H70" si="12">F70*G70</f>
        <v>60608.975000000006</v>
      </c>
      <c r="I70" s="29" t="s">
        <v>179</v>
      </c>
      <c r="J70" s="38"/>
    </row>
    <row r="71" spans="1:11" ht="75" customHeight="1">
      <c r="A71" s="27" t="s">
        <v>198</v>
      </c>
      <c r="B71" s="27"/>
      <c r="C71" s="32" t="s">
        <v>199</v>
      </c>
      <c r="D71" s="35">
        <v>42736</v>
      </c>
      <c r="E71" s="70">
        <v>66840.960000000006</v>
      </c>
      <c r="F71" s="68">
        <f>E71/12</f>
        <v>5570.0800000000008</v>
      </c>
      <c r="G71" s="3">
        <v>2</v>
      </c>
      <c r="H71" s="69">
        <f>F70*G70</f>
        <v>60608.975000000006</v>
      </c>
      <c r="I71" s="29" t="s">
        <v>200</v>
      </c>
      <c r="J71" s="38"/>
    </row>
    <row r="72" spans="1:11" ht="75" customHeight="1">
      <c r="A72" s="27" t="s">
        <v>66</v>
      </c>
      <c r="B72" s="27"/>
      <c r="C72" s="34" t="s">
        <v>67</v>
      </c>
      <c r="D72" s="35">
        <v>43509</v>
      </c>
      <c r="E72" s="36">
        <f>F72*12</f>
        <v>501423.12</v>
      </c>
      <c r="F72" s="36">
        <v>41785.26</v>
      </c>
      <c r="G72" s="3">
        <v>3</v>
      </c>
      <c r="H72" s="4">
        <f t="shared" ref="H72" si="13">F72*G72</f>
        <v>125355.78</v>
      </c>
      <c r="I72" s="29" t="s">
        <v>76</v>
      </c>
      <c r="J72" s="39"/>
    </row>
    <row r="73" spans="1:11" ht="75" customHeight="1">
      <c r="A73" s="27" t="s">
        <v>34</v>
      </c>
      <c r="B73" s="27"/>
      <c r="C73" s="32" t="s">
        <v>31</v>
      </c>
      <c r="D73" s="35">
        <v>42782</v>
      </c>
      <c r="E73" s="36">
        <f t="shared" ref="E73:E75" si="14">F73*12</f>
        <v>26458.92</v>
      </c>
      <c r="F73" s="36">
        <v>2204.91</v>
      </c>
      <c r="G73" s="3">
        <v>3</v>
      </c>
      <c r="H73" s="4">
        <f>F73*G73</f>
        <v>6614.73</v>
      </c>
      <c r="I73" s="29" t="s">
        <v>77</v>
      </c>
      <c r="J73" s="38"/>
    </row>
    <row r="74" spans="1:11" ht="75" customHeight="1">
      <c r="A74" s="27" t="s">
        <v>35</v>
      </c>
      <c r="B74" s="27"/>
      <c r="C74" s="32" t="s">
        <v>32</v>
      </c>
      <c r="D74" s="35">
        <v>42782</v>
      </c>
      <c r="E74" s="36">
        <f t="shared" si="14"/>
        <v>26458.92</v>
      </c>
      <c r="F74" s="36">
        <v>2204.91</v>
      </c>
      <c r="G74" s="3">
        <v>3</v>
      </c>
      <c r="H74" s="4">
        <f>F74*G74</f>
        <v>6614.73</v>
      </c>
      <c r="I74" s="29" t="s">
        <v>77</v>
      </c>
      <c r="J74" s="38"/>
    </row>
    <row r="75" spans="1:11" ht="75" customHeight="1">
      <c r="A75" s="27" t="s">
        <v>36</v>
      </c>
      <c r="B75" s="27"/>
      <c r="C75" s="34" t="s">
        <v>33</v>
      </c>
      <c r="D75" s="35">
        <v>42218</v>
      </c>
      <c r="E75" s="36">
        <f t="shared" si="14"/>
        <v>124925.51999999999</v>
      </c>
      <c r="F75" s="36">
        <v>10410.459999999999</v>
      </c>
      <c r="G75" s="3">
        <v>9</v>
      </c>
      <c r="H75" s="4">
        <f t="shared" ref="H75" si="15">F75*G75</f>
        <v>93694.139999999985</v>
      </c>
      <c r="I75" s="29" t="s">
        <v>163</v>
      </c>
      <c r="J75" s="38"/>
    </row>
    <row r="76" spans="1:11" ht="38.25" customHeight="1">
      <c r="A76" s="33"/>
      <c r="B76" s="33"/>
      <c r="C76" s="32"/>
      <c r="D76" s="35"/>
      <c r="E76" s="36"/>
      <c r="F76" s="36"/>
      <c r="G76" s="3"/>
      <c r="H76" s="4"/>
      <c r="I76" s="29"/>
      <c r="J76" s="38"/>
    </row>
    <row r="77" spans="1:11" ht="75" customHeight="1">
      <c r="A77" s="33"/>
      <c r="B77" s="33"/>
      <c r="C77" s="32"/>
      <c r="D77" s="35"/>
      <c r="E77" s="40"/>
      <c r="F77" s="4"/>
      <c r="G77" s="4"/>
      <c r="H77" s="40"/>
      <c r="I77" s="29"/>
      <c r="J77" s="38"/>
    </row>
    <row r="78" spans="1:11" ht="1.5" customHeight="1">
      <c r="A78" s="113" t="s">
        <v>53</v>
      </c>
      <c r="B78" s="113"/>
      <c r="C78" s="113"/>
      <c r="D78" s="113"/>
      <c r="E78" s="111">
        <f>SUM(E34:E76)</f>
        <v>101588802.42</v>
      </c>
      <c r="F78" s="111"/>
      <c r="G78" s="111"/>
      <c r="H78" s="111"/>
      <c r="I78" s="111"/>
      <c r="J78" s="39"/>
    </row>
    <row r="79" spans="1:11">
      <c r="A79" s="72" t="s">
        <v>52</v>
      </c>
      <c r="B79" s="73"/>
      <c r="C79" s="73"/>
      <c r="D79" s="74"/>
      <c r="E79" s="75">
        <f>SUM(H13:H76)</f>
        <v>75748710.255833328</v>
      </c>
      <c r="F79" s="76"/>
      <c r="G79" s="76"/>
      <c r="H79" s="76"/>
      <c r="I79" s="77"/>
      <c r="J79" s="39"/>
      <c r="K79" s="41"/>
    </row>
    <row r="80" spans="1:11">
      <c r="A80" s="113" t="s">
        <v>4</v>
      </c>
      <c r="B80" s="113"/>
      <c r="C80" s="113"/>
      <c r="D80" s="113"/>
      <c r="E80" s="111">
        <f>E79/12</f>
        <v>6312392.5213194443</v>
      </c>
      <c r="F80" s="111"/>
      <c r="G80" s="111"/>
      <c r="H80" s="111"/>
      <c r="I80" s="111"/>
      <c r="J80" s="38"/>
    </row>
    <row r="81" spans="1:11">
      <c r="A81" s="113" t="s">
        <v>80</v>
      </c>
      <c r="B81" s="113"/>
      <c r="C81" s="113"/>
      <c r="D81" s="113"/>
      <c r="E81" s="112">
        <v>8183623.1900000004</v>
      </c>
      <c r="F81" s="111"/>
      <c r="G81" s="111"/>
      <c r="H81" s="111"/>
      <c r="I81" s="111"/>
      <c r="J81" s="38"/>
      <c r="K81" s="41"/>
    </row>
    <row r="82" spans="1:11">
      <c r="A82" s="113" t="s">
        <v>7</v>
      </c>
      <c r="B82" s="113"/>
      <c r="C82" s="113"/>
      <c r="D82" s="113"/>
      <c r="E82" s="111">
        <v>107564471.09</v>
      </c>
      <c r="F82" s="111"/>
      <c r="G82" s="111"/>
      <c r="H82" s="111"/>
      <c r="I82" s="111"/>
      <c r="J82" s="38"/>
    </row>
    <row r="83" spans="1:11" ht="11.25" customHeight="1" thickBot="1">
      <c r="A83" s="42"/>
      <c r="B83" s="42"/>
      <c r="C83" s="42"/>
      <c r="D83" s="42"/>
      <c r="E83" s="5"/>
      <c r="F83" s="5"/>
      <c r="G83" s="5"/>
      <c r="H83" s="5"/>
      <c r="I83" s="5"/>
      <c r="J83" s="38"/>
    </row>
    <row r="84" spans="1:11" ht="156.75" customHeight="1">
      <c r="A84" s="91" t="s">
        <v>16</v>
      </c>
      <c r="B84" s="92"/>
      <c r="C84" s="92"/>
      <c r="D84" s="92"/>
      <c r="E84" s="92"/>
      <c r="F84" s="92"/>
      <c r="G84" s="92"/>
      <c r="H84" s="92"/>
      <c r="I84" s="93"/>
      <c r="J84" s="38"/>
    </row>
    <row r="85" spans="1:11" ht="30" customHeight="1">
      <c r="A85" s="94" t="s">
        <v>81</v>
      </c>
      <c r="B85" s="95"/>
      <c r="C85" s="95"/>
      <c r="D85" s="95"/>
      <c r="E85" s="5">
        <f>(24301677.06-19807695.34)</f>
        <v>4493981.7199999988</v>
      </c>
      <c r="F85" s="5"/>
      <c r="G85" s="5"/>
      <c r="H85" s="5"/>
      <c r="I85" s="100">
        <f>E85/C86</f>
        <v>3.1170801427176271</v>
      </c>
      <c r="J85" s="38"/>
    </row>
    <row r="86" spans="1:11" ht="66" customHeight="1">
      <c r="A86" s="43" t="s">
        <v>79</v>
      </c>
      <c r="B86" s="44"/>
      <c r="C86" s="98">
        <v>1441728</v>
      </c>
      <c r="D86" s="99"/>
      <c r="E86" s="5"/>
      <c r="F86" s="5"/>
      <c r="G86" s="5"/>
      <c r="H86" s="5"/>
      <c r="I86" s="100"/>
      <c r="J86" s="38"/>
    </row>
    <row r="87" spans="1:11" ht="93" customHeight="1" thickBot="1">
      <c r="A87" s="78" t="s">
        <v>11</v>
      </c>
      <c r="B87" s="79"/>
      <c r="C87" s="96"/>
      <c r="D87" s="96"/>
      <c r="E87" s="96"/>
      <c r="F87" s="96"/>
      <c r="G87" s="96"/>
      <c r="H87" s="96"/>
      <c r="I87" s="97"/>
      <c r="J87" s="38"/>
    </row>
    <row r="88" spans="1:11" ht="24" thickBot="1">
      <c r="A88" s="44"/>
      <c r="B88" s="44"/>
      <c r="C88" s="11"/>
      <c r="D88" s="11"/>
      <c r="E88" s="11"/>
      <c r="F88" s="11"/>
      <c r="G88" s="11"/>
      <c r="H88" s="11"/>
      <c r="I88" s="11"/>
      <c r="J88" s="38"/>
    </row>
    <row r="89" spans="1:11" ht="98.25" customHeight="1">
      <c r="A89" s="83" t="s">
        <v>116</v>
      </c>
      <c r="B89" s="84"/>
      <c r="C89" s="84"/>
      <c r="D89" s="84"/>
      <c r="E89" s="84"/>
      <c r="F89" s="84"/>
      <c r="G89" s="84"/>
      <c r="H89" s="84"/>
      <c r="I89" s="85"/>
      <c r="J89" s="45"/>
    </row>
    <row r="90" spans="1:11" ht="66.75" customHeight="1">
      <c r="A90" s="86"/>
      <c r="B90" s="87"/>
      <c r="C90" s="87"/>
      <c r="D90" s="87"/>
      <c r="E90" s="87"/>
      <c r="F90" s="87"/>
      <c r="G90" s="87"/>
      <c r="H90" s="87"/>
      <c r="I90" s="88"/>
      <c r="J90" s="45"/>
    </row>
    <row r="91" spans="1:11">
      <c r="A91" s="89" t="s">
        <v>12</v>
      </c>
      <c r="B91" s="89"/>
      <c r="C91" s="89"/>
      <c r="D91" s="40">
        <f>E81</f>
        <v>8183623.1900000004</v>
      </c>
      <c r="E91" s="9"/>
      <c r="F91" s="9"/>
      <c r="G91" s="9"/>
      <c r="H91" s="9"/>
      <c r="I91" s="22"/>
      <c r="J91" s="45"/>
    </row>
    <row r="92" spans="1:11">
      <c r="A92" s="90" t="s">
        <v>10</v>
      </c>
      <c r="B92" s="90"/>
      <c r="C92" s="90"/>
      <c r="D92" s="40">
        <f>C86</f>
        <v>1441728</v>
      </c>
      <c r="E92" s="9"/>
      <c r="F92" s="9"/>
      <c r="G92" s="9"/>
      <c r="H92" s="9"/>
      <c r="I92" s="22"/>
      <c r="J92" s="45"/>
    </row>
    <row r="93" spans="1:11" ht="24" thickBot="1">
      <c r="A93" s="89" t="s">
        <v>13</v>
      </c>
      <c r="B93" s="89"/>
      <c r="C93" s="89"/>
      <c r="D93" s="46">
        <f>D92*10%</f>
        <v>144172.80000000002</v>
      </c>
      <c r="E93" s="10"/>
      <c r="F93" s="10"/>
      <c r="G93" s="10"/>
      <c r="H93" s="10"/>
      <c r="I93" s="26"/>
      <c r="J93" s="45"/>
    </row>
    <row r="94" spans="1:11" ht="24" thickBot="1">
      <c r="A94" s="42"/>
      <c r="B94" s="42"/>
      <c r="C94" s="42"/>
      <c r="D94" s="42"/>
      <c r="E94" s="5"/>
      <c r="F94" s="5"/>
      <c r="G94" s="5"/>
      <c r="H94" s="5"/>
      <c r="I94" s="5"/>
      <c r="J94" s="45"/>
    </row>
    <row r="95" spans="1:11" ht="348.75" customHeight="1" thickBot="1">
      <c r="A95" s="91" t="s">
        <v>118</v>
      </c>
      <c r="B95" s="92"/>
      <c r="C95" s="92"/>
      <c r="D95" s="92"/>
      <c r="E95" s="92"/>
      <c r="F95" s="92"/>
      <c r="G95" s="92"/>
      <c r="H95" s="92"/>
      <c r="I95" s="93"/>
      <c r="J95" s="45"/>
    </row>
    <row r="96" spans="1:11" ht="34.5" customHeight="1">
      <c r="A96" s="47" t="s">
        <v>8</v>
      </c>
      <c r="B96" s="48"/>
      <c r="C96" s="48"/>
      <c r="D96" s="49">
        <f>E82-E79</f>
        <v>31815760.834166676</v>
      </c>
      <c r="E96" s="114">
        <f>D96/D97*100/100</f>
        <v>0.29578317553893968</v>
      </c>
      <c r="F96" s="50"/>
      <c r="G96" s="50"/>
      <c r="H96" s="50"/>
      <c r="I96" s="81"/>
      <c r="J96" s="45"/>
    </row>
    <row r="97" spans="1:10" ht="27.75" customHeight="1">
      <c r="A97" s="51" t="s">
        <v>9</v>
      </c>
      <c r="B97" s="42"/>
      <c r="C97" s="52"/>
      <c r="D97" s="53">
        <f>E82</f>
        <v>107564471.09</v>
      </c>
      <c r="E97" s="115"/>
      <c r="F97" s="54"/>
      <c r="G97" s="54"/>
      <c r="H97" s="54"/>
      <c r="I97" s="82"/>
      <c r="J97" s="45"/>
    </row>
    <row r="98" spans="1:10" ht="57.75" customHeight="1" thickBot="1">
      <c r="A98" s="78" t="s">
        <v>15</v>
      </c>
      <c r="B98" s="79"/>
      <c r="C98" s="79"/>
      <c r="D98" s="79"/>
      <c r="E98" s="79"/>
      <c r="F98" s="79"/>
      <c r="G98" s="79"/>
      <c r="H98" s="79"/>
      <c r="I98" s="80"/>
      <c r="J98" s="45"/>
    </row>
    <row r="99" spans="1:10" ht="214.5" customHeight="1">
      <c r="A99" s="116" t="s">
        <v>153</v>
      </c>
      <c r="B99" s="117"/>
      <c r="C99" s="117"/>
      <c r="D99" s="117"/>
      <c r="E99" s="117"/>
      <c r="F99" s="117"/>
      <c r="G99" s="117"/>
      <c r="H99" s="117"/>
      <c r="I99" s="118"/>
      <c r="J99" s="45"/>
    </row>
    <row r="100" spans="1:10" ht="24" thickBot="1">
      <c r="A100" s="55"/>
      <c r="B100" s="56"/>
      <c r="C100" s="56"/>
      <c r="D100" s="56"/>
      <c r="E100" s="57"/>
      <c r="F100" s="57"/>
      <c r="G100" s="57"/>
      <c r="H100" s="57"/>
      <c r="I100" s="58"/>
      <c r="J100" s="45"/>
    </row>
    <row r="101" spans="1:10">
      <c r="A101" s="59"/>
      <c r="B101" s="59"/>
      <c r="C101" s="21"/>
      <c r="D101" s="20"/>
      <c r="E101" s="9"/>
      <c r="F101" s="9"/>
      <c r="G101" s="9"/>
      <c r="H101" s="9"/>
      <c r="I101" s="20"/>
    </row>
    <row r="102" spans="1:10">
      <c r="A102" s="59"/>
      <c r="B102" s="59"/>
      <c r="C102" s="21"/>
      <c r="D102" s="20"/>
      <c r="E102" s="9"/>
      <c r="F102" s="9"/>
      <c r="G102" s="9"/>
      <c r="H102" s="9"/>
      <c r="I102" s="20"/>
    </row>
    <row r="104" spans="1:10">
      <c r="A104" s="59"/>
      <c r="B104" s="20"/>
      <c r="C104" s="21"/>
      <c r="D104" s="20"/>
      <c r="E104" s="9"/>
      <c r="F104" s="9"/>
      <c r="G104" s="9"/>
      <c r="H104" s="9"/>
      <c r="I104" s="20"/>
      <c r="J104" s="20"/>
    </row>
    <row r="105" spans="1:10">
      <c r="B105" s="20"/>
      <c r="C105" s="21"/>
      <c r="D105" s="20"/>
      <c r="E105" s="9"/>
      <c r="F105" s="9"/>
      <c r="G105" s="9"/>
      <c r="H105" s="9"/>
      <c r="I105" s="20"/>
      <c r="J105" s="20"/>
    </row>
    <row r="106" spans="1:10">
      <c r="A106" s="20"/>
      <c r="B106" s="20"/>
      <c r="C106" s="21"/>
      <c r="D106" s="20"/>
      <c r="E106" s="12"/>
      <c r="F106" s="12"/>
      <c r="G106" s="12"/>
      <c r="H106" s="12"/>
      <c r="I106" s="20"/>
      <c r="J106" s="20"/>
    </row>
    <row r="109" spans="1:10">
      <c r="A109" s="60"/>
      <c r="B109" s="60"/>
    </row>
    <row r="110" spans="1:10">
      <c r="A110" s="60"/>
      <c r="B110" s="60"/>
    </row>
    <row r="115" spans="1:9" ht="181.5" customHeight="1">
      <c r="A115" s="101"/>
      <c r="B115" s="101"/>
      <c r="C115" s="102"/>
      <c r="D115" s="102"/>
      <c r="E115" s="102"/>
      <c r="F115" s="102"/>
      <c r="G115" s="102"/>
      <c r="H115" s="102"/>
      <c r="I115" s="102"/>
    </row>
  </sheetData>
  <mergeCells count="30">
    <mergeCell ref="A115:I115"/>
    <mergeCell ref="A8:I8"/>
    <mergeCell ref="A9:I9"/>
    <mergeCell ref="A10:I10"/>
    <mergeCell ref="A11:I11"/>
    <mergeCell ref="E78:I78"/>
    <mergeCell ref="E80:I80"/>
    <mergeCell ref="E81:I81"/>
    <mergeCell ref="E82:I82"/>
    <mergeCell ref="A78:D78"/>
    <mergeCell ref="A80:D80"/>
    <mergeCell ref="A81:D81"/>
    <mergeCell ref="A82:D82"/>
    <mergeCell ref="A95:I95"/>
    <mergeCell ref="E96:E97"/>
    <mergeCell ref="A99:I99"/>
    <mergeCell ref="A79:D79"/>
    <mergeCell ref="E79:I79"/>
    <mergeCell ref="A98:I98"/>
    <mergeCell ref="I96:I97"/>
    <mergeCell ref="A89:I89"/>
    <mergeCell ref="A90:I90"/>
    <mergeCell ref="A91:C91"/>
    <mergeCell ref="A92:C92"/>
    <mergeCell ref="A93:C93"/>
    <mergeCell ref="A84:I84"/>
    <mergeCell ref="A85:D85"/>
    <mergeCell ref="A87:I87"/>
    <mergeCell ref="C86:D86"/>
    <mergeCell ref="I85:I86"/>
  </mergeCells>
  <printOptions horizontalCentered="1" verticalCentered="1"/>
  <pageMargins left="0.51181102362204722" right="0.51181102362204722" top="0.27559055118110237" bottom="0.19685039370078741" header="0.31496062992125984" footer="0.31496062992125984"/>
  <pageSetup paperSize="9" scale="26" orientation="landscape" r:id="rId1"/>
  <rowBreaks count="1" manualBreakCount="1">
    <brk id="77" max="8"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election activeCell="L26" sqref="L26"/>
    </sheetView>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DECLARAÇÃO</vt:lpstr>
      <vt:lpstr>Plan2</vt:lpstr>
      <vt:lpstr>Plan3</vt:lpstr>
      <vt:lpstr>DECLARAÇÃO!Area_de_impressao</vt:lpstr>
    </vt:vector>
  </TitlesOfParts>
  <Company>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JONATHAN</cp:lastModifiedBy>
  <cp:lastPrinted>2020-07-10T14:21:10Z</cp:lastPrinted>
  <dcterms:created xsi:type="dcterms:W3CDTF">2012-03-20T17:31:05Z</dcterms:created>
  <dcterms:modified xsi:type="dcterms:W3CDTF">2020-11-25T11:31:09Z</dcterms:modified>
</cp:coreProperties>
</file>